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00" yWindow="-120" windowWidth="21735" windowHeight="12390" activeTab="11"/>
  </bookViews>
  <sheets>
    <sheet name="1класс" sheetId="1" r:id="rId1"/>
    <sheet name="2класс" sheetId="2" r:id="rId2"/>
    <sheet name="3класс" sheetId="3" r:id="rId3"/>
    <sheet name="4класс" sheetId="4" r:id="rId4"/>
    <sheet name="5класс" sheetId="5" r:id="rId5"/>
    <sheet name="6класс" sheetId="6" r:id="rId6"/>
    <sheet name="7класс" sheetId="7" r:id="rId7"/>
    <sheet name="8класс" sheetId="8" r:id="rId8"/>
    <sheet name="9класс" sheetId="9" r:id="rId9"/>
    <sheet name="10класс" sheetId="10" r:id="rId10"/>
    <sheet name="11класс" sheetId="11" r:id="rId11"/>
    <sheet name="Итоговый лист" sheetId="12" r:id="rId12"/>
    <sheet name="Лист13" sheetId="13" r:id="rId13"/>
    <sheet name="Лист1" sheetId="14" r:id="rId14"/>
  </sheets>
  <definedNames>
    <definedName name="_xlnm._FilterDatabase" localSheetId="9" hidden="1">'10класс'!$A$1:$O$137</definedName>
    <definedName name="_xlnm._FilterDatabase" localSheetId="10" hidden="1">'11класс'!$A$1:$O$80</definedName>
    <definedName name="_xlnm._FilterDatabase" localSheetId="0" hidden="1">'1класс'!$A$1:$O$105</definedName>
    <definedName name="_xlnm._FilterDatabase" localSheetId="1" hidden="1">'2класс'!$A$1:$O$120</definedName>
    <definedName name="_xlnm._FilterDatabase" localSheetId="2" hidden="1">'3класс'!$A$1:$O$197</definedName>
    <definedName name="_xlnm._FilterDatabase" localSheetId="3" hidden="1">'4класс'!$A$1:$O$128</definedName>
    <definedName name="_xlnm._FilterDatabase" localSheetId="4" hidden="1">'5класс'!$C$1:$O$123</definedName>
    <definedName name="_xlnm._FilterDatabase" localSheetId="5" hidden="1">'6класс'!$A$1:$O$135</definedName>
    <definedName name="_xlnm._FilterDatabase" localSheetId="6" hidden="1">'7класс'!$A$1:$O$145</definedName>
    <definedName name="_xlnm._FilterDatabase" localSheetId="7" hidden="1">'8класс'!$A$1:$O$236</definedName>
    <definedName name="_xlnm._FilterDatabase" localSheetId="8" hidden="1">'9класс'!$A$1:$O$123</definedName>
    <definedName name="_xlnm._FilterDatabase" localSheetId="12" hidden="1">Лист13!$A$1:$O$1945</definedName>
  </definedNames>
  <calcPr calcId="124519"/>
</workbook>
</file>

<file path=xl/calcChain.xml><?xml version="1.0" encoding="utf-8"?>
<calcChain xmlns="http://schemas.openxmlformats.org/spreadsheetml/2006/main">
  <c r="H127" i="4"/>
  <c r="K126"/>
  <c r="K125"/>
  <c r="K124"/>
  <c r="K123"/>
  <c r="K122"/>
  <c r="K5"/>
  <c r="K4"/>
  <c r="K14"/>
  <c r="K13"/>
  <c r="K12"/>
  <c r="K11"/>
  <c r="K29"/>
  <c r="K28"/>
  <c r="K33"/>
  <c r="K32"/>
  <c r="K44"/>
  <c r="K43"/>
  <c r="K53"/>
  <c r="K52"/>
  <c r="K80"/>
  <c r="K78"/>
  <c r="K92"/>
  <c r="K5" i="3"/>
  <c r="K17"/>
  <c r="K16"/>
  <c r="K30"/>
  <c r="K63"/>
  <c r="K62"/>
  <c r="K61"/>
  <c r="K60"/>
  <c r="K70"/>
  <c r="K69"/>
  <c r="K68"/>
  <c r="K5" i="2"/>
  <c r="K4"/>
  <c r="K18"/>
  <c r="K25"/>
  <c r="K24"/>
  <c r="K40"/>
  <c r="K46"/>
  <c r="K45"/>
  <c r="K63"/>
  <c r="K62"/>
  <c r="K85"/>
  <c r="K84"/>
  <c r="K83"/>
  <c r="K94"/>
  <c r="K93"/>
  <c r="K92"/>
  <c r="K53" i="1"/>
  <c r="K52"/>
  <c r="K42"/>
  <c r="K41"/>
  <c r="K36"/>
  <c r="K35"/>
  <c r="K19"/>
  <c r="K18"/>
  <c r="K5"/>
  <c r="K4"/>
  <c r="I52" i="11"/>
  <c r="H52"/>
  <c r="K50"/>
  <c r="K46"/>
  <c r="K95" i="10"/>
  <c r="I40"/>
  <c r="H46"/>
  <c r="K35"/>
  <c r="K77"/>
  <c r="K69"/>
  <c r="K58" i="9"/>
  <c r="K52"/>
  <c r="K7"/>
  <c r="K17"/>
  <c r="K25"/>
  <c r="K24"/>
  <c r="K31"/>
  <c r="K39"/>
  <c r="K69"/>
  <c r="K68"/>
  <c r="K67"/>
  <c r="K81"/>
  <c r="I75"/>
  <c r="H75"/>
  <c r="K74"/>
  <c r="K76"/>
  <c r="K62"/>
  <c r="K61"/>
  <c r="K83" i="8"/>
  <c r="K78"/>
  <c r="K77"/>
  <c r="K68"/>
  <c r="K62"/>
  <c r="K61"/>
  <c r="K45"/>
  <c r="K30"/>
  <c r="K29"/>
  <c r="K22"/>
  <c r="K11"/>
  <c r="K10"/>
  <c r="K9"/>
  <c r="K40"/>
  <c r="K56" i="7"/>
  <c r="K107"/>
  <c r="K93"/>
  <c r="K80"/>
  <c r="K28"/>
  <c r="K66"/>
  <c r="K71"/>
  <c r="K35"/>
  <c r="K43"/>
  <c r="K42"/>
  <c r="K41"/>
  <c r="K40"/>
  <c r="K13"/>
  <c r="K12"/>
  <c r="K11"/>
  <c r="K10"/>
  <c r="K2"/>
  <c r="K96" i="6"/>
  <c r="K102"/>
  <c r="K91"/>
  <c r="K90"/>
  <c r="K76"/>
  <c r="K69"/>
  <c r="K63"/>
  <c r="K51"/>
  <c r="K28"/>
  <c r="K27"/>
  <c r="K83"/>
  <c r="K82"/>
  <c r="K81"/>
  <c r="K80"/>
  <c r="K12"/>
  <c r="K11"/>
  <c r="K10"/>
  <c r="K2"/>
  <c r="K18" i="9"/>
  <c r="K36" i="7"/>
  <c r="K90" i="5"/>
  <c r="K85"/>
  <c r="K84"/>
  <c r="K77"/>
  <c r="K75"/>
  <c r="K74"/>
  <c r="K73"/>
  <c r="K72"/>
  <c r="K68"/>
  <c r="K67"/>
  <c r="K62"/>
  <c r="K61"/>
  <c r="K31"/>
  <c r="K30"/>
  <c r="K11"/>
  <c r="K6"/>
  <c r="K5"/>
  <c r="K46"/>
  <c r="K45"/>
  <c r="K44"/>
  <c r="K43"/>
  <c r="K54"/>
  <c r="K628" i="13"/>
  <c r="I1060"/>
  <c r="H1060"/>
  <c r="K1059"/>
  <c r="K1057"/>
  <c r="K1056"/>
  <c r="K1055"/>
  <c r="K1060" s="1"/>
  <c r="I1054"/>
  <c r="H1054"/>
  <c r="K1053"/>
  <c r="K1052"/>
  <c r="K1051"/>
  <c r="K1050"/>
  <c r="I1049"/>
  <c r="H1049"/>
  <c r="K1048"/>
  <c r="K1047"/>
  <c r="K1046"/>
  <c r="I1045"/>
  <c r="H1045"/>
  <c r="K1042"/>
  <c r="K1045" s="1"/>
  <c r="I1041"/>
  <c r="H1041"/>
  <c r="K1039"/>
  <c r="K1038"/>
  <c r="K1041" s="1"/>
  <c r="I1037"/>
  <c r="H1037"/>
  <c r="K1036"/>
  <c r="K1035"/>
  <c r="K1034"/>
  <c r="K1033"/>
  <c r="K1037" s="1"/>
  <c r="K1032"/>
  <c r="I1031"/>
  <c r="H1031"/>
  <c r="K1030"/>
  <c r="K1029"/>
  <c r="K1028"/>
  <c r="K1027"/>
  <c r="I1026"/>
  <c r="H1026"/>
  <c r="K1025"/>
  <c r="K1024"/>
  <c r="K1023"/>
  <c r="K1026" s="1"/>
  <c r="I1022"/>
  <c r="H1022"/>
  <c r="K1021"/>
  <c r="K1019"/>
  <c r="K1022" s="1"/>
  <c r="I1017"/>
  <c r="H1017"/>
  <c r="K1016"/>
  <c r="K1015"/>
  <c r="K1014"/>
  <c r="K1013"/>
  <c r="K1012"/>
  <c r="K1011"/>
  <c r="K1010"/>
  <c r="K1009"/>
  <c r="K1017" s="1"/>
  <c r="I1008"/>
  <c r="H1008"/>
  <c r="K1006"/>
  <c r="K1008" s="1"/>
  <c r="I1005"/>
  <c r="H1005"/>
  <c r="K1004"/>
  <c r="K1003"/>
  <c r="K1002"/>
  <c r="K1000"/>
  <c r="I999"/>
  <c r="H999"/>
  <c r="K998"/>
  <c r="K997"/>
  <c r="K996"/>
  <c r="K995"/>
  <c r="I993"/>
  <c r="H993"/>
  <c r="K992"/>
  <c r="K991"/>
  <c r="K990"/>
  <c r="K989"/>
  <c r="K988"/>
  <c r="I987"/>
  <c r="H987"/>
  <c r="K986"/>
  <c r="K985"/>
  <c r="K984"/>
  <c r="K983"/>
  <c r="K982"/>
  <c r="I981"/>
  <c r="H981"/>
  <c r="K980"/>
  <c r="K978"/>
  <c r="K977"/>
  <c r="I976"/>
  <c r="H976"/>
  <c r="K975"/>
  <c r="K974"/>
  <c r="K976" s="1"/>
  <c r="I973"/>
  <c r="H973"/>
  <c r="K972"/>
  <c r="K971"/>
  <c r="K973" s="1"/>
  <c r="K970"/>
  <c r="I969"/>
  <c r="H969"/>
  <c r="K968"/>
  <c r="K967"/>
  <c r="K966"/>
  <c r="K965"/>
  <c r="K964"/>
  <c r="K969" s="1"/>
  <c r="I963"/>
  <c r="H963"/>
  <c r="K960"/>
  <c r="K959"/>
  <c r="K958"/>
  <c r="K957"/>
  <c r="K963" s="1"/>
  <c r="I956"/>
  <c r="H956"/>
  <c r="K955"/>
  <c r="K954"/>
  <c r="K956" s="1"/>
  <c r="K953"/>
  <c r="K952"/>
  <c r="I951"/>
  <c r="H951"/>
  <c r="K950"/>
  <c r="K949"/>
  <c r="K948"/>
  <c r="K947"/>
  <c r="K946"/>
  <c r="I945"/>
  <c r="H945"/>
  <c r="K944"/>
  <c r="K943"/>
  <c r="K942"/>
  <c r="K941"/>
  <c r="K940"/>
  <c r="K939"/>
  <c r="I938"/>
  <c r="H938"/>
  <c r="K937"/>
  <c r="K936"/>
  <c r="K934"/>
  <c r="K933"/>
  <c r="K932"/>
  <c r="K931"/>
  <c r="K930"/>
  <c r="K929"/>
  <c r="K928"/>
  <c r="K927"/>
  <c r="K926"/>
  <c r="K925"/>
  <c r="K924"/>
  <c r="I923"/>
  <c r="H923"/>
  <c r="K922"/>
  <c r="K921"/>
  <c r="K923" s="1"/>
  <c r="K919"/>
  <c r="K918"/>
  <c r="I917"/>
  <c r="H917"/>
  <c r="K916"/>
  <c r="K915"/>
  <c r="K914"/>
  <c r="K913"/>
  <c r="K912"/>
  <c r="K911"/>
  <c r="K910"/>
  <c r="K909"/>
  <c r="K908"/>
  <c r="K907"/>
  <c r="I906"/>
  <c r="H906"/>
  <c r="K904"/>
  <c r="K902"/>
  <c r="K901"/>
  <c r="K900"/>
  <c r="K899"/>
  <c r="K898"/>
  <c r="I897"/>
  <c r="H897"/>
  <c r="K895"/>
  <c r="K894"/>
  <c r="K893"/>
  <c r="K892"/>
  <c r="K891"/>
  <c r="I890"/>
  <c r="H890"/>
  <c r="K888"/>
  <c r="K887"/>
  <c r="I886"/>
  <c r="H886"/>
  <c r="K885"/>
  <c r="K884"/>
  <c r="K883"/>
  <c r="K882"/>
  <c r="K881"/>
  <c r="K880"/>
  <c r="K127" i="4" l="1"/>
  <c r="K886" i="13"/>
  <c r="K890"/>
  <c r="K1005"/>
  <c r="K1031"/>
  <c r="K1049"/>
  <c r="K906"/>
  <c r="K999"/>
  <c r="K938"/>
  <c r="K1054"/>
  <c r="K917"/>
  <c r="K951"/>
  <c r="K993"/>
  <c r="K897"/>
  <c r="K945"/>
  <c r="K981"/>
  <c r="K987"/>
  <c r="H74" i="10"/>
  <c r="I74"/>
  <c r="K73"/>
  <c r="H39" i="11"/>
  <c r="I39"/>
  <c r="K38"/>
  <c r="H57"/>
  <c r="I57"/>
  <c r="K56"/>
  <c r="K98" i="10"/>
  <c r="H64" i="7"/>
  <c r="I64"/>
  <c r="K57"/>
  <c r="I879" i="13"/>
  <c r="H879"/>
  <c r="K878"/>
  <c r="K876"/>
  <c r="K875"/>
  <c r="I874"/>
  <c r="H874"/>
  <c r="K873"/>
  <c r="K872"/>
  <c r="K871"/>
  <c r="K870"/>
  <c r="K869"/>
  <c r="I868"/>
  <c r="H868"/>
  <c r="K867"/>
  <c r="K866"/>
  <c r="K865"/>
  <c r="I864"/>
  <c r="H864"/>
  <c r="K863"/>
  <c r="K862"/>
  <c r="K861"/>
  <c r="I860"/>
  <c r="H860"/>
  <c r="K858"/>
  <c r="K857"/>
  <c r="K856"/>
  <c r="K855"/>
  <c r="I854"/>
  <c r="H854"/>
  <c r="K853"/>
  <c r="K852"/>
  <c r="K851"/>
  <c r="K850"/>
  <c r="I849"/>
  <c r="H849"/>
  <c r="K847"/>
  <c r="K846"/>
  <c r="K845"/>
  <c r="K844"/>
  <c r="I843"/>
  <c r="H843"/>
  <c r="K840"/>
  <c r="K839"/>
  <c r="K838"/>
  <c r="I837"/>
  <c r="H837"/>
  <c r="K836"/>
  <c r="K835"/>
  <c r="K834"/>
  <c r="K833"/>
  <c r="K832"/>
  <c r="I831"/>
  <c r="H831"/>
  <c r="K830"/>
  <c r="K829"/>
  <c r="K828"/>
  <c r="K827"/>
  <c r="K826"/>
  <c r="K825"/>
  <c r="I824"/>
  <c r="H824"/>
  <c r="K823"/>
  <c r="K822"/>
  <c r="K821"/>
  <c r="I820"/>
  <c r="H820"/>
  <c r="K819"/>
  <c r="K818"/>
  <c r="K817"/>
  <c r="K816"/>
  <c r="K815"/>
  <c r="K814"/>
  <c r="K813"/>
  <c r="K812"/>
  <c r="K811"/>
  <c r="K810"/>
  <c r="I809"/>
  <c r="H809"/>
  <c r="K808"/>
  <c r="K807"/>
  <c r="I806"/>
  <c r="H806"/>
  <c r="K804"/>
  <c r="K803"/>
  <c r="K802"/>
  <c r="K801"/>
  <c r="I800"/>
  <c r="H800"/>
  <c r="K798"/>
  <c r="K797"/>
  <c r="I796"/>
  <c r="H796"/>
  <c r="K795"/>
  <c r="K794"/>
  <c r="K793"/>
  <c r="K792"/>
  <c r="I791"/>
  <c r="H791"/>
  <c r="K790"/>
  <c r="K789"/>
  <c r="K788"/>
  <c r="K787"/>
  <c r="I786"/>
  <c r="H786"/>
  <c r="K785"/>
  <c r="K783"/>
  <c r="K782"/>
  <c r="I781"/>
  <c r="H781"/>
  <c r="K780"/>
  <c r="K779"/>
  <c r="K778"/>
  <c r="K777"/>
  <c r="I776"/>
  <c r="H776"/>
  <c r="K775"/>
  <c r="K774"/>
  <c r="K773"/>
  <c r="I772"/>
  <c r="H772"/>
  <c r="K771"/>
  <c r="K770"/>
  <c r="K769"/>
  <c r="K768"/>
  <c r="I767"/>
  <c r="H767"/>
  <c r="K765"/>
  <c r="K764"/>
  <c r="K763"/>
  <c r="K762"/>
  <c r="I761"/>
  <c r="H761"/>
  <c r="K759"/>
  <c r="K758"/>
  <c r="K757"/>
  <c r="K756"/>
  <c r="I755"/>
  <c r="H755"/>
  <c r="K753"/>
  <c r="K752"/>
  <c r="K751"/>
  <c r="I750"/>
  <c r="H750"/>
  <c r="K749"/>
  <c r="K748"/>
  <c r="K747"/>
  <c r="I746"/>
  <c r="H746"/>
  <c r="K745"/>
  <c r="K744"/>
  <c r="K743"/>
  <c r="K742"/>
  <c r="K741"/>
  <c r="K740"/>
  <c r="K739"/>
  <c r="I738"/>
  <c r="H738"/>
  <c r="K737"/>
  <c r="K736"/>
  <c r="K735"/>
  <c r="K734"/>
  <c r="K733"/>
  <c r="K732"/>
  <c r="I731"/>
  <c r="H731"/>
  <c r="K728"/>
  <c r="K727"/>
  <c r="K726"/>
  <c r="K725"/>
  <c r="K724"/>
  <c r="K723"/>
  <c r="K722"/>
  <c r="K721"/>
  <c r="I720"/>
  <c r="H720"/>
  <c r="K719"/>
  <c r="K718"/>
  <c r="I717"/>
  <c r="H717"/>
  <c r="K715"/>
  <c r="K714"/>
  <c r="I713"/>
  <c r="H713"/>
  <c r="K712"/>
  <c r="K711"/>
  <c r="K710"/>
  <c r="K709"/>
  <c r="I708"/>
  <c r="H708"/>
  <c r="K705"/>
  <c r="K704"/>
  <c r="K703"/>
  <c r="I702"/>
  <c r="H702"/>
  <c r="K700"/>
  <c r="K699"/>
  <c r="K698"/>
  <c r="I697"/>
  <c r="H697"/>
  <c r="K696"/>
  <c r="K695"/>
  <c r="K694"/>
  <c r="K693"/>
  <c r="K692"/>
  <c r="I691"/>
  <c r="H691"/>
  <c r="K690"/>
  <c r="K689"/>
  <c r="K688"/>
  <c r="K687"/>
  <c r="K686"/>
  <c r="I685"/>
  <c r="H685"/>
  <c r="K684"/>
  <c r="K683"/>
  <c r="K682"/>
  <c r="K681"/>
  <c r="I680"/>
  <c r="H680"/>
  <c r="K679"/>
  <c r="K677"/>
  <c r="K676"/>
  <c r="I675"/>
  <c r="H675"/>
  <c r="K674"/>
  <c r="K673"/>
  <c r="K672"/>
  <c r="K671"/>
  <c r="K670"/>
  <c r="I669"/>
  <c r="H669"/>
  <c r="K668"/>
  <c r="K667"/>
  <c r="K666"/>
  <c r="K665"/>
  <c r="I664"/>
  <c r="H664"/>
  <c r="K663"/>
  <c r="K662"/>
  <c r="K660"/>
  <c r="K659"/>
  <c r="K658"/>
  <c r="K657"/>
  <c r="I656"/>
  <c r="H656"/>
  <c r="K655"/>
  <c r="K654"/>
  <c r="K653"/>
  <c r="K652"/>
  <c r="K651"/>
  <c r="K650"/>
  <c r="K649"/>
  <c r="I648"/>
  <c r="H648"/>
  <c r="K647"/>
  <c r="K646"/>
  <c r="K645"/>
  <c r="K644"/>
  <c r="K643"/>
  <c r="I642"/>
  <c r="H642"/>
  <c r="K640"/>
  <c r="K639"/>
  <c r="K638"/>
  <c r="K637"/>
  <c r="K636"/>
  <c r="I635"/>
  <c r="H635"/>
  <c r="K634"/>
  <c r="K632"/>
  <c r="K631"/>
  <c r="K630"/>
  <c r="I629"/>
  <c r="H629"/>
  <c r="K627"/>
  <c r="K626"/>
  <c r="K625"/>
  <c r="K624"/>
  <c r="K623"/>
  <c r="K622"/>
  <c r="K621"/>
  <c r="K620"/>
  <c r="K619"/>
  <c r="I618"/>
  <c r="H618"/>
  <c r="K617"/>
  <c r="K616"/>
  <c r="K615"/>
  <c r="I614"/>
  <c r="H614"/>
  <c r="K611"/>
  <c r="K610"/>
  <c r="K609"/>
  <c r="K608"/>
  <c r="K607"/>
  <c r="K606"/>
  <c r="K605"/>
  <c r="K604"/>
  <c r="I603"/>
  <c r="H603"/>
  <c r="K602"/>
  <c r="K601"/>
  <c r="K600"/>
  <c r="I599"/>
  <c r="H599"/>
  <c r="K596"/>
  <c r="K595"/>
  <c r="K594"/>
  <c r="I593"/>
  <c r="H593"/>
  <c r="K592"/>
  <c r="K591"/>
  <c r="K590"/>
  <c r="K589"/>
  <c r="K588"/>
  <c r="K587"/>
  <c r="K586"/>
  <c r="K585"/>
  <c r="K584"/>
  <c r="K583"/>
  <c r="K582"/>
  <c r="K581"/>
  <c r="I580"/>
  <c r="H580"/>
  <c r="K577"/>
  <c r="K575"/>
  <c r="I574"/>
  <c r="H574"/>
  <c r="K573"/>
  <c r="K572"/>
  <c r="K571"/>
  <c r="K570"/>
  <c r="K569"/>
  <c r="K568"/>
  <c r="I567"/>
  <c r="H567"/>
  <c r="K566"/>
  <c r="K565"/>
  <c r="K564"/>
  <c r="K563"/>
  <c r="K562"/>
  <c r="I561"/>
  <c r="H561"/>
  <c r="K560"/>
  <c r="K559"/>
  <c r="K558"/>
  <c r="K557"/>
  <c r="I556"/>
  <c r="H556"/>
  <c r="K555"/>
  <c r="K554"/>
  <c r="K553"/>
  <c r="K552"/>
  <c r="I551"/>
  <c r="H551"/>
  <c r="K550"/>
  <c r="K549"/>
  <c r="K548"/>
  <c r="K547"/>
  <c r="K546"/>
  <c r="K545"/>
  <c r="K544"/>
  <c r="I543"/>
  <c r="H543"/>
  <c r="K542"/>
  <c r="K541"/>
  <c r="K540"/>
  <c r="K539"/>
  <c r="K538"/>
  <c r="K537"/>
  <c r="I536"/>
  <c r="H536"/>
  <c r="K535"/>
  <c r="K534"/>
  <c r="K533"/>
  <c r="K532"/>
  <c r="K531"/>
  <c r="I530"/>
  <c r="H530"/>
  <c r="K528"/>
  <c r="K527"/>
  <c r="K526"/>
  <c r="K525"/>
  <c r="K524"/>
  <c r="I523"/>
  <c r="H523"/>
  <c r="K522"/>
  <c r="K521"/>
  <c r="K520"/>
  <c r="K519"/>
  <c r="K518"/>
  <c r="I517"/>
  <c r="H517"/>
  <c r="K516"/>
  <c r="K515"/>
  <c r="K514"/>
  <c r="K513"/>
  <c r="K512"/>
  <c r="I511"/>
  <c r="H511"/>
  <c r="K510"/>
  <c r="K509"/>
  <c r="K508"/>
  <c r="K507"/>
  <c r="K506"/>
  <c r="I505"/>
  <c r="H505"/>
  <c r="K502"/>
  <c r="K501"/>
  <c r="K500"/>
  <c r="K499"/>
  <c r="K498"/>
  <c r="K497"/>
  <c r="K496"/>
  <c r="K495"/>
  <c r="I494"/>
  <c r="H494"/>
  <c r="K493"/>
  <c r="K492"/>
  <c r="K491"/>
  <c r="I490"/>
  <c r="H490"/>
  <c r="K487"/>
  <c r="K486"/>
  <c r="K485"/>
  <c r="K484"/>
  <c r="K483"/>
  <c r="K482"/>
  <c r="I481"/>
  <c r="H481"/>
  <c r="K480"/>
  <c r="K479"/>
  <c r="K478"/>
  <c r="K477"/>
  <c r="K476"/>
  <c r="K475"/>
  <c r="K474"/>
  <c r="K473"/>
  <c r="K472"/>
  <c r="K471"/>
  <c r="I470"/>
  <c r="H470"/>
  <c r="K468"/>
  <c r="K467"/>
  <c r="K466"/>
  <c r="K465"/>
  <c r="I464"/>
  <c r="H464"/>
  <c r="K460"/>
  <c r="K459"/>
  <c r="I458"/>
  <c r="H458"/>
  <c r="K457"/>
  <c r="K456"/>
  <c r="K455"/>
  <c r="K454"/>
  <c r="K453"/>
  <c r="I452"/>
  <c r="H452"/>
  <c r="K451"/>
  <c r="K450"/>
  <c r="K449"/>
  <c r="K448"/>
  <c r="K447"/>
  <c r="I446"/>
  <c r="H446"/>
  <c r="K445"/>
  <c r="K444"/>
  <c r="K443"/>
  <c r="K442"/>
  <c r="I441"/>
  <c r="H441"/>
  <c r="K440"/>
  <c r="K439"/>
  <c r="K438"/>
  <c r="K437"/>
  <c r="I436"/>
  <c r="H436"/>
  <c r="K435"/>
  <c r="K434"/>
  <c r="K433"/>
  <c r="K432"/>
  <c r="K431"/>
  <c r="I430"/>
  <c r="H430"/>
  <c r="K429"/>
  <c r="K428"/>
  <c r="K427"/>
  <c r="K426"/>
  <c r="K425"/>
  <c r="I424"/>
  <c r="H424"/>
  <c r="K423"/>
  <c r="K422"/>
  <c r="K421"/>
  <c r="K420"/>
  <c r="K419"/>
  <c r="I418"/>
  <c r="H418"/>
  <c r="K417"/>
  <c r="K416"/>
  <c r="K415"/>
  <c r="K414"/>
  <c r="K413"/>
  <c r="I412"/>
  <c r="H412"/>
  <c r="K411"/>
  <c r="K410"/>
  <c r="K409"/>
  <c r="K408"/>
  <c r="K407"/>
  <c r="K406"/>
  <c r="I405"/>
  <c r="H405"/>
  <c r="K404"/>
  <c r="K403"/>
  <c r="K402"/>
  <c r="I401"/>
  <c r="H401"/>
  <c r="K400"/>
  <c r="K399"/>
  <c r="K398"/>
  <c r="K397"/>
  <c r="K396"/>
  <c r="K395"/>
  <c r="K394"/>
  <c r="K393"/>
  <c r="K392"/>
  <c r="K391"/>
  <c r="I390"/>
  <c r="H390"/>
  <c r="K389"/>
  <c r="K388"/>
  <c r="K387"/>
  <c r="I386"/>
  <c r="H386"/>
  <c r="K385"/>
  <c r="K384"/>
  <c r="K383"/>
  <c r="K382"/>
  <c r="K381"/>
  <c r="K380"/>
  <c r="K379"/>
  <c r="I378"/>
  <c r="H378"/>
  <c r="K377"/>
  <c r="K376"/>
  <c r="K375"/>
  <c r="K374"/>
  <c r="K373"/>
  <c r="K372"/>
  <c r="K371"/>
  <c r="K370"/>
  <c r="K369"/>
  <c r="K368"/>
  <c r="I367"/>
  <c r="H367"/>
  <c r="K366"/>
  <c r="K365"/>
  <c r="K364"/>
  <c r="K363"/>
  <c r="K362"/>
  <c r="I361"/>
  <c r="H361"/>
  <c r="K360"/>
  <c r="K359"/>
  <c r="K358"/>
  <c r="K357"/>
  <c r="K356"/>
  <c r="I355"/>
  <c r="H355"/>
  <c r="K354"/>
  <c r="K353"/>
  <c r="K352"/>
  <c r="K351"/>
  <c r="I349"/>
  <c r="H349"/>
  <c r="K348"/>
  <c r="K347"/>
  <c r="K346"/>
  <c r="K345"/>
  <c r="K344"/>
  <c r="I343"/>
  <c r="H343"/>
  <c r="K342"/>
  <c r="K341"/>
  <c r="I340"/>
  <c r="H340"/>
  <c r="K339"/>
  <c r="K338"/>
  <c r="I337"/>
  <c r="H337"/>
  <c r="K336"/>
  <c r="K335"/>
  <c r="K334"/>
  <c r="K333"/>
  <c r="K332"/>
  <c r="K331"/>
  <c r="K330"/>
  <c r="I329"/>
  <c r="H329"/>
  <c r="K328"/>
  <c r="K327"/>
  <c r="K326"/>
  <c r="K325"/>
  <c r="I324"/>
  <c r="H324"/>
  <c r="K319"/>
  <c r="K318"/>
  <c r="I317"/>
  <c r="H317"/>
  <c r="K316"/>
  <c r="K315"/>
  <c r="K314"/>
  <c r="I313"/>
  <c r="H313"/>
  <c r="K312"/>
  <c r="K311"/>
  <c r="K310"/>
  <c r="K309"/>
  <c r="I308"/>
  <c r="H308"/>
  <c r="K307"/>
  <c r="K306"/>
  <c r="K305"/>
  <c r="K304"/>
  <c r="K303"/>
  <c r="K302"/>
  <c r="I301"/>
  <c r="H301"/>
  <c r="K300"/>
  <c r="K299"/>
  <c r="K298"/>
  <c r="I297"/>
  <c r="H297"/>
  <c r="K296"/>
  <c r="K295"/>
  <c r="K294"/>
  <c r="K293"/>
  <c r="I292"/>
  <c r="H292"/>
  <c r="K291"/>
  <c r="K290"/>
  <c r="K289"/>
  <c r="K288"/>
  <c r="I287"/>
  <c r="H287"/>
  <c r="K286"/>
  <c r="K283"/>
  <c r="I282"/>
  <c r="H282"/>
  <c r="K281"/>
  <c r="K280"/>
  <c r="K279"/>
  <c r="K278"/>
  <c r="I277"/>
  <c r="H277"/>
  <c r="K276"/>
  <c r="K275"/>
  <c r="K274"/>
  <c r="K273"/>
  <c r="K272"/>
  <c r="K271"/>
  <c r="I270"/>
  <c r="H270"/>
  <c r="K269"/>
  <c r="K268"/>
  <c r="I267"/>
  <c r="H267"/>
  <c r="K265"/>
  <c r="K263"/>
  <c r="K262"/>
  <c r="K261"/>
  <c r="K260"/>
  <c r="K259"/>
  <c r="I258"/>
  <c r="H258"/>
  <c r="K255"/>
  <c r="K254"/>
  <c r="I253"/>
  <c r="H253"/>
  <c r="K252"/>
  <c r="K251"/>
  <c r="K250"/>
  <c r="K249"/>
  <c r="I248"/>
  <c r="H248"/>
  <c r="K247"/>
  <c r="K246"/>
  <c r="K245"/>
  <c r="K244"/>
  <c r="K243"/>
  <c r="I242"/>
  <c r="H242"/>
  <c r="K241"/>
  <c r="K239"/>
  <c r="K238"/>
  <c r="I236"/>
  <c r="H236"/>
  <c r="K235"/>
  <c r="K234"/>
  <c r="K233"/>
  <c r="I232"/>
  <c r="H232"/>
  <c r="K231"/>
  <c r="K230"/>
  <c r="K229"/>
  <c r="K228"/>
  <c r="I227"/>
  <c r="H227"/>
  <c r="K226"/>
  <c r="K225"/>
  <c r="K224"/>
  <c r="K223"/>
  <c r="I222"/>
  <c r="H222"/>
  <c r="K221"/>
  <c r="K220"/>
  <c r="K219"/>
  <c r="K218"/>
  <c r="I217"/>
  <c r="H217"/>
  <c r="K216"/>
  <c r="K215"/>
  <c r="K214"/>
  <c r="K213"/>
  <c r="I212"/>
  <c r="H212"/>
  <c r="K211"/>
  <c r="K210"/>
  <c r="K209"/>
  <c r="K208"/>
  <c r="K207"/>
  <c r="I206"/>
  <c r="H206"/>
  <c r="K205"/>
  <c r="K204"/>
  <c r="K203"/>
  <c r="K202"/>
  <c r="I201"/>
  <c r="H201"/>
  <c r="K200"/>
  <c r="K199"/>
  <c r="K198"/>
  <c r="K197"/>
  <c r="I196"/>
  <c r="H196"/>
  <c r="K195"/>
  <c r="K193"/>
  <c r="I192"/>
  <c r="H192"/>
  <c r="K191"/>
  <c r="K190"/>
  <c r="K189"/>
  <c r="K188"/>
  <c r="K187"/>
  <c r="K186"/>
  <c r="K185"/>
  <c r="K184"/>
  <c r="I183"/>
  <c r="H183"/>
  <c r="K181"/>
  <c r="K180"/>
  <c r="K179"/>
  <c r="I72"/>
  <c r="H72"/>
  <c r="K71"/>
  <c r="I178"/>
  <c r="H178"/>
  <c r="K177"/>
  <c r="K176"/>
  <c r="K175"/>
  <c r="K174"/>
  <c r="K173"/>
  <c r="K172"/>
  <c r="I171"/>
  <c r="H171"/>
  <c r="K170"/>
  <c r="K169"/>
  <c r="K168"/>
  <c r="K167"/>
  <c r="I166"/>
  <c r="H166"/>
  <c r="K165"/>
  <c r="K164"/>
  <c r="K163"/>
  <c r="K162"/>
  <c r="K161"/>
  <c r="I160"/>
  <c r="H160"/>
  <c r="K157"/>
  <c r="K156"/>
  <c r="K155"/>
  <c r="K154"/>
  <c r="I153"/>
  <c r="H153"/>
  <c r="K152"/>
  <c r="K151"/>
  <c r="K150"/>
  <c r="I149"/>
  <c r="H149"/>
  <c r="K148"/>
  <c r="K147"/>
  <c r="K146"/>
  <c r="K145"/>
  <c r="I144"/>
  <c r="H144"/>
  <c r="K143"/>
  <c r="K142"/>
  <c r="K141"/>
  <c r="K140"/>
  <c r="I139"/>
  <c r="H139"/>
  <c r="K138"/>
  <c r="K137"/>
  <c r="K136"/>
  <c r="K135"/>
  <c r="K134"/>
  <c r="K133"/>
  <c r="I132"/>
  <c r="H132"/>
  <c r="K131"/>
  <c r="K130"/>
  <c r="K129"/>
  <c r="K128"/>
  <c r="I127"/>
  <c r="H127"/>
  <c r="K126"/>
  <c r="K125"/>
  <c r="K124"/>
  <c r="K123"/>
  <c r="I122"/>
  <c r="H122"/>
  <c r="K121"/>
  <c r="K120"/>
  <c r="K119"/>
  <c r="K118"/>
  <c r="K117"/>
  <c r="K116"/>
  <c r="K115"/>
  <c r="K114"/>
  <c r="I113"/>
  <c r="H113"/>
  <c r="K112"/>
  <c r="K111"/>
  <c r="K110"/>
  <c r="K109"/>
  <c r="I108"/>
  <c r="H108"/>
  <c r="K107"/>
  <c r="K106"/>
  <c r="K105"/>
  <c r="K104"/>
  <c r="I103"/>
  <c r="H103"/>
  <c r="K102"/>
  <c r="K101"/>
  <c r="K100"/>
  <c r="K99"/>
  <c r="K98"/>
  <c r="K97"/>
  <c r="K96"/>
  <c r="K95"/>
  <c r="I94"/>
  <c r="H94"/>
  <c r="K93"/>
  <c r="K92"/>
  <c r="I91"/>
  <c r="H91"/>
  <c r="K90"/>
  <c r="K89"/>
  <c r="K88"/>
  <c r="K87"/>
  <c r="I86"/>
  <c r="H86"/>
  <c r="K84"/>
  <c r="K83"/>
  <c r="K82"/>
  <c r="K81"/>
  <c r="K80"/>
  <c r="I79"/>
  <c r="H79"/>
  <c r="K78"/>
  <c r="K77"/>
  <c r="K76"/>
  <c r="K75"/>
  <c r="K74"/>
  <c r="K73"/>
  <c r="K70"/>
  <c r="I69"/>
  <c r="H69"/>
  <c r="K68"/>
  <c r="K67"/>
  <c r="I66"/>
  <c r="H66"/>
  <c r="K65"/>
  <c r="K64"/>
  <c r="I63"/>
  <c r="H63"/>
  <c r="K62"/>
  <c r="K61"/>
  <c r="K60"/>
  <c r="I59"/>
  <c r="H59"/>
  <c r="K58"/>
  <c r="K57"/>
  <c r="K56"/>
  <c r="K55"/>
  <c r="K54"/>
  <c r="K53"/>
  <c r="K52"/>
  <c r="K51"/>
  <c r="K50"/>
  <c r="I49"/>
  <c r="H49"/>
  <c r="K48"/>
  <c r="K47"/>
  <c r="K46"/>
  <c r="K45"/>
  <c r="K44"/>
  <c r="K43"/>
  <c r="K42"/>
  <c r="K41"/>
  <c r="K40"/>
  <c r="K39"/>
  <c r="K38"/>
  <c r="K37"/>
  <c r="K36"/>
  <c r="K35"/>
  <c r="I34"/>
  <c r="H34"/>
  <c r="K33"/>
  <c r="K32"/>
  <c r="K31"/>
  <c r="K30"/>
  <c r="K29"/>
  <c r="I28"/>
  <c r="H28"/>
  <c r="K27"/>
  <c r="K26"/>
  <c r="I25"/>
  <c r="H25"/>
  <c r="K24"/>
  <c r="K23"/>
  <c r="K22"/>
  <c r="K21"/>
  <c r="K20"/>
  <c r="K19"/>
  <c r="K18"/>
  <c r="K17"/>
  <c r="K16"/>
  <c r="I15"/>
  <c r="H15"/>
  <c r="K14"/>
  <c r="K13"/>
  <c r="K12"/>
  <c r="K11"/>
  <c r="K10"/>
  <c r="K9"/>
  <c r="I8"/>
  <c r="H8"/>
  <c r="K7"/>
  <c r="K6"/>
  <c r="K5"/>
  <c r="K4"/>
  <c r="K3"/>
  <c r="K2"/>
  <c r="I116" i="10"/>
  <c r="I110"/>
  <c r="H40"/>
  <c r="H61"/>
  <c r="I61"/>
  <c r="H79" i="9"/>
  <c r="I79"/>
  <c r="K217" i="13" l="1"/>
  <c r="K236"/>
  <c r="K317"/>
  <c r="K340"/>
  <c r="K343"/>
  <c r="K349"/>
  <c r="K390"/>
  <c r="K464"/>
  <c r="K378"/>
  <c r="K386"/>
  <c r="K436"/>
  <c r="K505"/>
  <c r="K603"/>
  <c r="K618"/>
  <c r="K629"/>
  <c r="K635"/>
  <c r="K675"/>
  <c r="K685"/>
  <c r="K697"/>
  <c r="K702"/>
  <c r="K708"/>
  <c r="K66"/>
  <c r="K69"/>
  <c r="K196"/>
  <c r="K287"/>
  <c r="K301"/>
  <c r="K337"/>
  <c r="K580"/>
  <c r="K786"/>
  <c r="K517"/>
  <c r="K772"/>
  <c r="K791"/>
  <c r="K809"/>
  <c r="K820"/>
  <c r="K824"/>
  <c r="K868"/>
  <c r="K879"/>
  <c r="K800"/>
  <c r="K192"/>
  <c r="K232"/>
  <c r="K355"/>
  <c r="K94"/>
  <c r="K127"/>
  <c r="K139"/>
  <c r="K144"/>
  <c r="K149"/>
  <c r="K72"/>
  <c r="K258"/>
  <c r="K267"/>
  <c r="K270"/>
  <c r="K277"/>
  <c r="K282"/>
  <c r="K297"/>
  <c r="K361"/>
  <c r="K405"/>
  <c r="K412"/>
  <c r="K418"/>
  <c r="K441"/>
  <c r="K452"/>
  <c r="K481"/>
  <c r="K490"/>
  <c r="K494"/>
  <c r="K523"/>
  <c r="K536"/>
  <c r="K599"/>
  <c r="K642"/>
  <c r="K680"/>
  <c r="K717"/>
  <c r="K720"/>
  <c r="K731"/>
  <c r="K755"/>
  <c r="K776"/>
  <c r="K806"/>
  <c r="K854"/>
  <c r="K864"/>
  <c r="K874"/>
  <c r="K183"/>
  <c r="K201"/>
  <c r="K222"/>
  <c r="K242"/>
  <c r="K248"/>
  <c r="K308"/>
  <c r="K313"/>
  <c r="K324"/>
  <c r="K367"/>
  <c r="K401"/>
  <c r="K424"/>
  <c r="K458"/>
  <c r="K530"/>
  <c r="K556"/>
  <c r="K567"/>
  <c r="K648"/>
  <c r="K750"/>
  <c r="K761"/>
  <c r="K767"/>
  <c r="K860"/>
  <c r="K49"/>
  <c r="K63"/>
  <c r="K91"/>
  <c r="K108"/>
  <c r="K113"/>
  <c r="K132"/>
  <c r="K171"/>
  <c r="K206"/>
  <c r="K212"/>
  <c r="K227"/>
  <c r="K253"/>
  <c r="K292"/>
  <c r="K329"/>
  <c r="K430"/>
  <c r="K446"/>
  <c r="K470"/>
  <c r="K511"/>
  <c r="K543"/>
  <c r="K551"/>
  <c r="K561"/>
  <c r="K574"/>
  <c r="K593"/>
  <c r="K614"/>
  <c r="K656"/>
  <c r="K664"/>
  <c r="K669"/>
  <c r="K691"/>
  <c r="K713"/>
  <c r="K738"/>
  <c r="K746"/>
  <c r="K781"/>
  <c r="K796"/>
  <c r="K831"/>
  <c r="K837"/>
  <c r="K843"/>
  <c r="K849"/>
  <c r="K8"/>
  <c r="K15"/>
  <c r="K178"/>
  <c r="K28"/>
  <c r="K34"/>
  <c r="K79"/>
  <c r="K86"/>
  <c r="K122"/>
  <c r="K166"/>
  <c r="K59"/>
  <c r="K153"/>
  <c r="K160"/>
  <c r="K25"/>
  <c r="K103"/>
  <c r="K94" i="10"/>
  <c r="K19" i="8"/>
  <c r="I107" i="2"/>
  <c r="H107"/>
  <c r="H122" i="10"/>
  <c r="I122"/>
  <c r="K121"/>
  <c r="K120"/>
  <c r="K119"/>
  <c r="K118"/>
  <c r="K101" i="2"/>
  <c r="K99" i="5"/>
  <c r="K111" i="10"/>
  <c r="H110"/>
  <c r="K109"/>
  <c r="K108"/>
  <c r="K107"/>
  <c r="K106"/>
  <c r="K105"/>
  <c r="K127" i="7"/>
  <c r="K51" i="11"/>
  <c r="K77" i="9"/>
  <c r="I19" i="10"/>
  <c r="H19"/>
  <c r="K15"/>
  <c r="K14"/>
  <c r="K59"/>
  <c r="K34"/>
  <c r="K75"/>
  <c r="K48" i="8"/>
  <c r="K37" i="11"/>
  <c r="K36"/>
  <c r="K79" i="5"/>
  <c r="K78"/>
  <c r="H89" i="2"/>
  <c r="I89"/>
  <c r="H72" i="4"/>
  <c r="I72"/>
  <c r="K122" i="10" l="1"/>
  <c r="K110"/>
  <c r="I92"/>
  <c r="H92"/>
  <c r="I28"/>
  <c r="H28"/>
  <c r="I8"/>
  <c r="H8"/>
  <c r="I56" i="4"/>
  <c r="H56"/>
  <c r="K18" i="11" l="1"/>
  <c r="K17"/>
  <c r="K6"/>
  <c r="K6" i="10"/>
  <c r="K24"/>
  <c r="K90"/>
  <c r="K37"/>
  <c r="K36"/>
  <c r="K45"/>
  <c r="K55"/>
  <c r="K54"/>
  <c r="K78" i="9"/>
  <c r="K121" i="7"/>
  <c r="H3" i="12"/>
  <c r="H4"/>
  <c r="H5"/>
  <c r="K91" i="10" l="1"/>
  <c r="K26"/>
  <c r="K7"/>
  <c r="I46"/>
  <c r="K57"/>
  <c r="K56"/>
  <c r="K44"/>
  <c r="K38" l="1"/>
  <c r="K26" i="5" l="1"/>
  <c r="K60" i="11" l="1"/>
  <c r="H63"/>
  <c r="I63"/>
  <c r="K53"/>
  <c r="H47"/>
  <c r="I47"/>
  <c r="H43"/>
  <c r="I43"/>
  <c r="H33"/>
  <c r="I33"/>
  <c r="H28"/>
  <c r="I28"/>
  <c r="H24"/>
  <c r="I24"/>
  <c r="K21"/>
  <c r="H19"/>
  <c r="I19"/>
  <c r="K16"/>
  <c r="K15"/>
  <c r="H10"/>
  <c r="I10"/>
  <c r="N70"/>
  <c r="M70"/>
  <c r="I69"/>
  <c r="H69"/>
  <c r="K68"/>
  <c r="K67"/>
  <c r="K66"/>
  <c r="K65"/>
  <c r="K64"/>
  <c r="K62"/>
  <c r="K59"/>
  <c r="K58"/>
  <c r="K55"/>
  <c r="K54"/>
  <c r="K49"/>
  <c r="K48"/>
  <c r="K44"/>
  <c r="K47" s="1"/>
  <c r="K41"/>
  <c r="K40"/>
  <c r="K35"/>
  <c r="K34"/>
  <c r="K39" s="1"/>
  <c r="K32"/>
  <c r="K31"/>
  <c r="K30"/>
  <c r="K29"/>
  <c r="K27"/>
  <c r="K26"/>
  <c r="K25"/>
  <c r="K23"/>
  <c r="K14"/>
  <c r="K13"/>
  <c r="K12"/>
  <c r="K11"/>
  <c r="K8"/>
  <c r="K10" s="1"/>
  <c r="I7"/>
  <c r="H7"/>
  <c r="K5"/>
  <c r="K4"/>
  <c r="K2"/>
  <c r="H104" i="10"/>
  <c r="I104"/>
  <c r="H99"/>
  <c r="I99"/>
  <c r="H96"/>
  <c r="I96"/>
  <c r="K93"/>
  <c r="K88"/>
  <c r="K87"/>
  <c r="H86"/>
  <c r="I86"/>
  <c r="K83"/>
  <c r="H79"/>
  <c r="I79"/>
  <c r="K78"/>
  <c r="K71"/>
  <c r="K70"/>
  <c r="K72"/>
  <c r="H68"/>
  <c r="I68"/>
  <c r="K63"/>
  <c r="K60"/>
  <c r="K67"/>
  <c r="K66"/>
  <c r="K53"/>
  <c r="K49"/>
  <c r="K48"/>
  <c r="K47"/>
  <c r="K17"/>
  <c r="K16"/>
  <c r="H12"/>
  <c r="I12"/>
  <c r="I123" s="1"/>
  <c r="K3"/>
  <c r="K2"/>
  <c r="K4"/>
  <c r="N123"/>
  <c r="M123"/>
  <c r="H116"/>
  <c r="K115"/>
  <c r="K114"/>
  <c r="K113"/>
  <c r="K112"/>
  <c r="K103"/>
  <c r="K101"/>
  <c r="K100"/>
  <c r="K97"/>
  <c r="K89"/>
  <c r="K82"/>
  <c r="K81"/>
  <c r="K80"/>
  <c r="K76"/>
  <c r="K74"/>
  <c r="K65"/>
  <c r="K64"/>
  <c r="K62"/>
  <c r="K52"/>
  <c r="K51"/>
  <c r="K50"/>
  <c r="K42"/>
  <c r="K41"/>
  <c r="K39"/>
  <c r="K33"/>
  <c r="K32"/>
  <c r="K31"/>
  <c r="K30"/>
  <c r="K29"/>
  <c r="K23"/>
  <c r="K22"/>
  <c r="K21"/>
  <c r="K20"/>
  <c r="K13"/>
  <c r="K10"/>
  <c r="K9"/>
  <c r="K5"/>
  <c r="H90" i="9"/>
  <c r="I90"/>
  <c r="H85"/>
  <c r="I85"/>
  <c r="K83"/>
  <c r="K82"/>
  <c r="K71"/>
  <c r="K73"/>
  <c r="H70"/>
  <c r="I70"/>
  <c r="H64"/>
  <c r="I64"/>
  <c r="K60"/>
  <c r="H59"/>
  <c r="I59"/>
  <c r="H53"/>
  <c r="I53"/>
  <c r="I47"/>
  <c r="H47"/>
  <c r="K45"/>
  <c r="H41"/>
  <c r="I41"/>
  <c r="H34"/>
  <c r="I34"/>
  <c r="H30"/>
  <c r="I30"/>
  <c r="K29"/>
  <c r="K28"/>
  <c r="H19"/>
  <c r="H16"/>
  <c r="I19"/>
  <c r="I16"/>
  <c r="K14"/>
  <c r="H10"/>
  <c r="I10"/>
  <c r="H6"/>
  <c r="I6"/>
  <c r="N103"/>
  <c r="M103"/>
  <c r="I102"/>
  <c r="H102"/>
  <c r="K101"/>
  <c r="K100"/>
  <c r="K99"/>
  <c r="K98"/>
  <c r="K97"/>
  <c r="I96"/>
  <c r="H96"/>
  <c r="K95"/>
  <c r="K94"/>
  <c r="K93"/>
  <c r="K92"/>
  <c r="K91"/>
  <c r="K84"/>
  <c r="K80"/>
  <c r="K89"/>
  <c r="K87"/>
  <c r="K86"/>
  <c r="K79"/>
  <c r="K72"/>
  <c r="K66"/>
  <c r="K65"/>
  <c r="K63"/>
  <c r="K57"/>
  <c r="K56"/>
  <c r="K55"/>
  <c r="K54"/>
  <c r="K50"/>
  <c r="K49"/>
  <c r="K48"/>
  <c r="K46"/>
  <c r="K44"/>
  <c r="K43"/>
  <c r="K42"/>
  <c r="K40"/>
  <c r="K38"/>
  <c r="K37"/>
  <c r="K36"/>
  <c r="K35"/>
  <c r="K33"/>
  <c r="K32"/>
  <c r="K27"/>
  <c r="K26"/>
  <c r="K23"/>
  <c r="K22"/>
  <c r="K21"/>
  <c r="K20"/>
  <c r="K13"/>
  <c r="K12"/>
  <c r="K11"/>
  <c r="K8"/>
  <c r="K5"/>
  <c r="K4"/>
  <c r="K3"/>
  <c r="K2"/>
  <c r="H90" i="8"/>
  <c r="I90"/>
  <c r="H85"/>
  <c r="I85"/>
  <c r="H80"/>
  <c r="I80"/>
  <c r="H71"/>
  <c r="I71"/>
  <c r="H65"/>
  <c r="I65"/>
  <c r="H59"/>
  <c r="I59"/>
  <c r="H54"/>
  <c r="I54"/>
  <c r="H50"/>
  <c r="I50"/>
  <c r="K53"/>
  <c r="K52"/>
  <c r="K46"/>
  <c r="K43"/>
  <c r="H42"/>
  <c r="I42"/>
  <c r="K39"/>
  <c r="H35"/>
  <c r="I35"/>
  <c r="H6"/>
  <c r="I6"/>
  <c r="H12"/>
  <c r="I12"/>
  <c r="H17"/>
  <c r="I17"/>
  <c r="H21"/>
  <c r="I21"/>
  <c r="H24"/>
  <c r="I24"/>
  <c r="N114"/>
  <c r="M114"/>
  <c r="I113"/>
  <c r="H113"/>
  <c r="K112"/>
  <c r="K111"/>
  <c r="K110"/>
  <c r="K109"/>
  <c r="K108"/>
  <c r="I107"/>
  <c r="H107"/>
  <c r="K106"/>
  <c r="K105"/>
  <c r="K104"/>
  <c r="K103"/>
  <c r="K102"/>
  <c r="I101"/>
  <c r="H101"/>
  <c r="K100"/>
  <c r="K99"/>
  <c r="K98"/>
  <c r="K97"/>
  <c r="K96"/>
  <c r="I95"/>
  <c r="H95"/>
  <c r="K94"/>
  <c r="K93"/>
  <c r="K92"/>
  <c r="K91"/>
  <c r="K84"/>
  <c r="K82"/>
  <c r="K81"/>
  <c r="K89"/>
  <c r="K87"/>
  <c r="K86"/>
  <c r="K79"/>
  <c r="I76"/>
  <c r="H76"/>
  <c r="K75"/>
  <c r="K74"/>
  <c r="K73"/>
  <c r="K72"/>
  <c r="K69"/>
  <c r="K67"/>
  <c r="K66"/>
  <c r="K63"/>
  <c r="K60"/>
  <c r="K57"/>
  <c r="K56"/>
  <c r="K55"/>
  <c r="K51"/>
  <c r="K49"/>
  <c r="K47"/>
  <c r="K44"/>
  <c r="K41"/>
  <c r="K38"/>
  <c r="K37"/>
  <c r="K36"/>
  <c r="K32"/>
  <c r="K31"/>
  <c r="K28"/>
  <c r="K27"/>
  <c r="K26"/>
  <c r="K25"/>
  <c r="K23"/>
  <c r="K18"/>
  <c r="K21" s="1"/>
  <c r="K16"/>
  <c r="K15"/>
  <c r="K14"/>
  <c r="K13"/>
  <c r="K8"/>
  <c r="K7"/>
  <c r="K4"/>
  <c r="K3"/>
  <c r="K2"/>
  <c r="H115" i="7"/>
  <c r="I115"/>
  <c r="I110"/>
  <c r="H110"/>
  <c r="K98"/>
  <c r="H91"/>
  <c r="I91"/>
  <c r="K89"/>
  <c r="H83"/>
  <c r="I83"/>
  <c r="K82"/>
  <c r="H77"/>
  <c r="I77"/>
  <c r="H70"/>
  <c r="I70"/>
  <c r="K106"/>
  <c r="K105"/>
  <c r="K108"/>
  <c r="K109"/>
  <c r="H104"/>
  <c r="I104"/>
  <c r="K101"/>
  <c r="K100"/>
  <c r="K61"/>
  <c r="K60"/>
  <c r="K59"/>
  <c r="K58"/>
  <c r="K55"/>
  <c r="H48"/>
  <c r="I48"/>
  <c r="H52"/>
  <c r="I52"/>
  <c r="H37"/>
  <c r="I37"/>
  <c r="H33"/>
  <c r="I33"/>
  <c r="I8"/>
  <c r="H8"/>
  <c r="H14"/>
  <c r="I14"/>
  <c r="H27"/>
  <c r="I27"/>
  <c r="K26"/>
  <c r="K25"/>
  <c r="K24"/>
  <c r="K7"/>
  <c r="K6"/>
  <c r="K5"/>
  <c r="K4"/>
  <c r="N145"/>
  <c r="M145"/>
  <c r="I144"/>
  <c r="H144"/>
  <c r="K143"/>
  <c r="K142"/>
  <c r="K141"/>
  <c r="K140"/>
  <c r="K139"/>
  <c r="I138"/>
  <c r="H138"/>
  <c r="K137"/>
  <c r="K136"/>
  <c r="K135"/>
  <c r="K134"/>
  <c r="K133"/>
  <c r="I132"/>
  <c r="H132"/>
  <c r="K131"/>
  <c r="K130"/>
  <c r="K129"/>
  <c r="K128"/>
  <c r="I126"/>
  <c r="H126"/>
  <c r="K125"/>
  <c r="K124"/>
  <c r="K123"/>
  <c r="K122"/>
  <c r="I120"/>
  <c r="H120"/>
  <c r="K119"/>
  <c r="K118"/>
  <c r="K117"/>
  <c r="K116"/>
  <c r="K114"/>
  <c r="K112"/>
  <c r="K111"/>
  <c r="K103"/>
  <c r="K102"/>
  <c r="I99"/>
  <c r="H99"/>
  <c r="K97"/>
  <c r="K95"/>
  <c r="K94"/>
  <c r="K92"/>
  <c r="K90"/>
  <c r="K88"/>
  <c r="K87"/>
  <c r="K86"/>
  <c r="K85"/>
  <c r="K84"/>
  <c r="K81"/>
  <c r="K79"/>
  <c r="K78"/>
  <c r="K75"/>
  <c r="K74"/>
  <c r="K73"/>
  <c r="K72"/>
  <c r="K69"/>
  <c r="K67"/>
  <c r="K65"/>
  <c r="K63"/>
  <c r="K62"/>
  <c r="K54"/>
  <c r="K53"/>
  <c r="K51"/>
  <c r="K50"/>
  <c r="K49"/>
  <c r="K45"/>
  <c r="K44"/>
  <c r="K39"/>
  <c r="K38"/>
  <c r="K34"/>
  <c r="K30"/>
  <c r="K29"/>
  <c r="K23"/>
  <c r="K22"/>
  <c r="K21"/>
  <c r="K20"/>
  <c r="K19"/>
  <c r="K18"/>
  <c r="K17"/>
  <c r="K16"/>
  <c r="K15"/>
  <c r="K9"/>
  <c r="K3"/>
  <c r="H104" i="6"/>
  <c r="I104"/>
  <c r="H94"/>
  <c r="I94"/>
  <c r="K87"/>
  <c r="K89"/>
  <c r="K88"/>
  <c r="K84"/>
  <c r="K71"/>
  <c r="K70"/>
  <c r="I66"/>
  <c r="H66"/>
  <c r="K65"/>
  <c r="K64"/>
  <c r="K62"/>
  <c r="K61"/>
  <c r="K50"/>
  <c r="N135"/>
  <c r="M135"/>
  <c r="I134"/>
  <c r="H134"/>
  <c r="K133"/>
  <c r="K132"/>
  <c r="K131"/>
  <c r="K130"/>
  <c r="K129"/>
  <c r="I128"/>
  <c r="H128"/>
  <c r="K127"/>
  <c r="K126"/>
  <c r="K125"/>
  <c r="K124"/>
  <c r="K123"/>
  <c r="I122"/>
  <c r="H122"/>
  <c r="K121"/>
  <c r="K120"/>
  <c r="K119"/>
  <c r="K118"/>
  <c r="K117"/>
  <c r="I116"/>
  <c r="H116"/>
  <c r="K115"/>
  <c r="K114"/>
  <c r="K113"/>
  <c r="K112"/>
  <c r="K111"/>
  <c r="I110"/>
  <c r="H110"/>
  <c r="K109"/>
  <c r="K108"/>
  <c r="K107"/>
  <c r="K106"/>
  <c r="K105"/>
  <c r="K103"/>
  <c r="K101"/>
  <c r="K100"/>
  <c r="I99"/>
  <c r="H99"/>
  <c r="K98"/>
  <c r="K97"/>
  <c r="K95"/>
  <c r="K93"/>
  <c r="K92"/>
  <c r="I86"/>
  <c r="H86"/>
  <c r="K85"/>
  <c r="I79"/>
  <c r="H79"/>
  <c r="K78"/>
  <c r="K77"/>
  <c r="K75"/>
  <c r="K74"/>
  <c r="I73"/>
  <c r="H73"/>
  <c r="K68"/>
  <c r="K67"/>
  <c r="I60"/>
  <c r="H60"/>
  <c r="K59"/>
  <c r="K58"/>
  <c r="K57"/>
  <c r="K56"/>
  <c r="K55"/>
  <c r="I54"/>
  <c r="H54"/>
  <c r="K53"/>
  <c r="K52"/>
  <c r="K49"/>
  <c r="I48"/>
  <c r="H48"/>
  <c r="K45"/>
  <c r="K44"/>
  <c r="K43"/>
  <c r="K42"/>
  <c r="K41"/>
  <c r="K40"/>
  <c r="K39"/>
  <c r="K38"/>
  <c r="I37"/>
  <c r="H37"/>
  <c r="K36"/>
  <c r="K35"/>
  <c r="K34"/>
  <c r="I33"/>
  <c r="H33"/>
  <c r="K30"/>
  <c r="K29"/>
  <c r="K26"/>
  <c r="K25"/>
  <c r="I24"/>
  <c r="H24"/>
  <c r="K23"/>
  <c r="K22"/>
  <c r="K21"/>
  <c r="K20"/>
  <c r="K19"/>
  <c r="K18"/>
  <c r="K17"/>
  <c r="K16"/>
  <c r="K15"/>
  <c r="K14"/>
  <c r="I13"/>
  <c r="H13"/>
  <c r="K9"/>
  <c r="K8"/>
  <c r="I7"/>
  <c r="H7"/>
  <c r="K3"/>
  <c r="H91" i="4"/>
  <c r="I91"/>
  <c r="H88"/>
  <c r="I88"/>
  <c r="H85"/>
  <c r="I85"/>
  <c r="H77"/>
  <c r="I77"/>
  <c r="H65"/>
  <c r="I65"/>
  <c r="H61"/>
  <c r="I61"/>
  <c r="H49"/>
  <c r="I49"/>
  <c r="H45"/>
  <c r="I45"/>
  <c r="H40"/>
  <c r="I40"/>
  <c r="I30"/>
  <c r="H30"/>
  <c r="H25"/>
  <c r="I25"/>
  <c r="I18"/>
  <c r="H18"/>
  <c r="H15"/>
  <c r="I15"/>
  <c r="H6"/>
  <c r="I6"/>
  <c r="K52" i="11" l="1"/>
  <c r="K40" i="10"/>
  <c r="K75" i="9"/>
  <c r="K57" i="11"/>
  <c r="K64" i="7"/>
  <c r="H123" i="10"/>
  <c r="D13" i="12" s="1"/>
  <c r="C13"/>
  <c r="K61" i="10"/>
  <c r="K19"/>
  <c r="K92"/>
  <c r="K8"/>
  <c r="K28"/>
  <c r="K46"/>
  <c r="H70" i="11"/>
  <c r="D14" i="12" s="1"/>
  <c r="I70" i="11"/>
  <c r="C14" i="12" s="1"/>
  <c r="I103" i="9"/>
  <c r="C11" i="12" s="1"/>
  <c r="H103" i="9"/>
  <c r="D11" i="12" s="1"/>
  <c r="H145" i="7"/>
  <c r="D9" i="12" s="1"/>
  <c r="I145" i="7"/>
  <c r="C9" i="12" s="1"/>
  <c r="H114" i="8"/>
  <c r="D10" i="12" s="1"/>
  <c r="I114" i="8"/>
  <c r="C10" i="12" s="1"/>
  <c r="K85" i="9"/>
  <c r="K85" i="8"/>
  <c r="K63" i="11"/>
  <c r="K43"/>
  <c r="K24"/>
  <c r="K33"/>
  <c r="K28"/>
  <c r="K19"/>
  <c r="K69"/>
  <c r="K7"/>
  <c r="K99" i="10"/>
  <c r="K104"/>
  <c r="K96"/>
  <c r="K86"/>
  <c r="K68"/>
  <c r="K79"/>
  <c r="K12"/>
  <c r="K116"/>
  <c r="K90" i="9"/>
  <c r="K70"/>
  <c r="K59"/>
  <c r="K64"/>
  <c r="K53"/>
  <c r="K47"/>
  <c r="K41"/>
  <c r="K30"/>
  <c r="K34"/>
  <c r="K19"/>
  <c r="K16"/>
  <c r="K6"/>
  <c r="K10"/>
  <c r="K102"/>
  <c r="K96"/>
  <c r="K90" i="8"/>
  <c r="K80"/>
  <c r="K71"/>
  <c r="K65"/>
  <c r="K59"/>
  <c r="K54"/>
  <c r="K50"/>
  <c r="K6"/>
  <c r="K42"/>
  <c r="K12"/>
  <c r="K24"/>
  <c r="K17"/>
  <c r="K35"/>
  <c r="K101"/>
  <c r="K107"/>
  <c r="K95"/>
  <c r="K76"/>
  <c r="K113"/>
  <c r="K110" i="7"/>
  <c r="K91"/>
  <c r="K115"/>
  <c r="K104"/>
  <c r="K70"/>
  <c r="K77"/>
  <c r="K83"/>
  <c r="K37"/>
  <c r="K48"/>
  <c r="K52"/>
  <c r="K120"/>
  <c r="K144"/>
  <c r="K14"/>
  <c r="K33"/>
  <c r="K27"/>
  <c r="K8"/>
  <c r="K99"/>
  <c r="K132"/>
  <c r="K138"/>
  <c r="K126"/>
  <c r="I135" i="6"/>
  <c r="C8" i="12" s="1"/>
  <c r="H135" i="6"/>
  <c r="D8" i="12" s="1"/>
  <c r="K54" i="6"/>
  <c r="K94"/>
  <c r="K66"/>
  <c r="K60"/>
  <c r="K104"/>
  <c r="K122"/>
  <c r="K73"/>
  <c r="K48"/>
  <c r="K79"/>
  <c r="K128"/>
  <c r="K37"/>
  <c r="K86"/>
  <c r="K99"/>
  <c r="K110"/>
  <c r="K134"/>
  <c r="K13"/>
  <c r="K24"/>
  <c r="K33"/>
  <c r="K116"/>
  <c r="K7"/>
  <c r="K123" i="10" l="1"/>
  <c r="E13" i="12" s="1"/>
  <c r="K70" i="11"/>
  <c r="E14" i="12" s="1"/>
  <c r="K103" i="9"/>
  <c r="E11" i="12" s="1"/>
  <c r="K145" i="7"/>
  <c r="E9" i="12" s="1"/>
  <c r="K114" i="8"/>
  <c r="E10" i="12" s="1"/>
  <c r="K135" i="6"/>
  <c r="E8" i="12" s="1"/>
  <c r="H92" i="5"/>
  <c r="I92"/>
  <c r="H87"/>
  <c r="I87"/>
  <c r="H47"/>
  <c r="I47"/>
  <c r="H32"/>
  <c r="I32"/>
  <c r="H24"/>
  <c r="I24"/>
  <c r="K88"/>
  <c r="K89"/>
  <c r="K83"/>
  <c r="K55"/>
  <c r="K25"/>
  <c r="K18"/>
  <c r="K17"/>
  <c r="K16"/>
  <c r="K15"/>
  <c r="K14"/>
  <c r="K84" i="4"/>
  <c r="H35" l="1"/>
  <c r="I35"/>
  <c r="K42"/>
  <c r="K41"/>
  <c r="K2"/>
  <c r="K76"/>
  <c r="K75"/>
  <c r="K74"/>
  <c r="K73"/>
  <c r="K67"/>
  <c r="K66"/>
  <c r="K64"/>
  <c r="K63"/>
  <c r="K62"/>
  <c r="K60"/>
  <c r="K59"/>
  <c r="K58"/>
  <c r="K57"/>
  <c r="K55"/>
  <c r="K54"/>
  <c r="K51"/>
  <c r="K50"/>
  <c r="K48"/>
  <c r="K47"/>
  <c r="K46"/>
  <c r="K39"/>
  <c r="K38"/>
  <c r="K37"/>
  <c r="K36"/>
  <c r="K34"/>
  <c r="K31"/>
  <c r="K27"/>
  <c r="K26"/>
  <c r="K22"/>
  <c r="K21"/>
  <c r="K24"/>
  <c r="K23"/>
  <c r="K20"/>
  <c r="K19"/>
  <c r="K17"/>
  <c r="K16"/>
  <c r="K10"/>
  <c r="K9"/>
  <c r="K8"/>
  <c r="K7"/>
  <c r="K3"/>
  <c r="K32" i="3"/>
  <c r="K31"/>
  <c r="H24"/>
  <c r="I24"/>
  <c r="K33"/>
  <c r="K34"/>
  <c r="K23"/>
  <c r="K22"/>
  <c r="K83" i="4"/>
  <c r="K82"/>
  <c r="K81"/>
  <c r="K79"/>
  <c r="I76" i="3"/>
  <c r="H76"/>
  <c r="H71"/>
  <c r="I71"/>
  <c r="H65"/>
  <c r="I65"/>
  <c r="H59"/>
  <c r="I59"/>
  <c r="H55"/>
  <c r="I55"/>
  <c r="H50"/>
  <c r="I50"/>
  <c r="H45"/>
  <c r="I45"/>
  <c r="I40"/>
  <c r="H40"/>
  <c r="I35"/>
  <c r="H35"/>
  <c r="H29"/>
  <c r="I29"/>
  <c r="H19"/>
  <c r="I19"/>
  <c r="H15"/>
  <c r="I15"/>
  <c r="K14"/>
  <c r="H6"/>
  <c r="I6"/>
  <c r="K4"/>
  <c r="K12"/>
  <c r="K11"/>
  <c r="K72" i="4" l="1"/>
  <c r="K56"/>
  <c r="K15"/>
  <c r="K61"/>
  <c r="K85"/>
  <c r="K65"/>
  <c r="K18"/>
  <c r="K30"/>
  <c r="K49"/>
  <c r="K77"/>
  <c r="K6"/>
  <c r="K25"/>
  <c r="K40"/>
  <c r="K45"/>
  <c r="K35"/>
  <c r="K75" i="3"/>
  <c r="K74"/>
  <c r="K73"/>
  <c r="K72"/>
  <c r="K67"/>
  <c r="K66"/>
  <c r="K64"/>
  <c r="K58"/>
  <c r="K57"/>
  <c r="K56"/>
  <c r="K54"/>
  <c r="K53"/>
  <c r="K52"/>
  <c r="K51"/>
  <c r="K49"/>
  <c r="K48"/>
  <c r="K47"/>
  <c r="K46"/>
  <c r="K44"/>
  <c r="K43"/>
  <c r="K42"/>
  <c r="K41"/>
  <c r="K39"/>
  <c r="K38"/>
  <c r="K37"/>
  <c r="K36"/>
  <c r="K35"/>
  <c r="K28"/>
  <c r="K27"/>
  <c r="K26"/>
  <c r="K25"/>
  <c r="K21"/>
  <c r="K20"/>
  <c r="K18"/>
  <c r="K13"/>
  <c r="K10"/>
  <c r="K9"/>
  <c r="K8"/>
  <c r="K7"/>
  <c r="K3"/>
  <c r="K2"/>
  <c r="I37" i="2"/>
  <c r="H100"/>
  <c r="I100"/>
  <c r="H95"/>
  <c r="I95"/>
  <c r="H82"/>
  <c r="I82"/>
  <c r="H78"/>
  <c r="I78"/>
  <c r="H73"/>
  <c r="I73"/>
  <c r="H68"/>
  <c r="I68"/>
  <c r="H61"/>
  <c r="I61"/>
  <c r="H56"/>
  <c r="I56"/>
  <c r="H51"/>
  <c r="I51"/>
  <c r="H42"/>
  <c r="I42"/>
  <c r="H37"/>
  <c r="H32"/>
  <c r="I32"/>
  <c r="H23"/>
  <c r="I23"/>
  <c r="I20"/>
  <c r="H20"/>
  <c r="H15"/>
  <c r="I15"/>
  <c r="H8"/>
  <c r="I8"/>
  <c r="K91"/>
  <c r="K90"/>
  <c r="K24" i="3" l="1"/>
  <c r="K19"/>
  <c r="K29"/>
  <c r="K76"/>
  <c r="K15"/>
  <c r="K40"/>
  <c r="K45"/>
  <c r="K50"/>
  <c r="K55"/>
  <c r="K59"/>
  <c r="K71"/>
  <c r="K65"/>
  <c r="K6"/>
  <c r="K66" i="2"/>
  <c r="K49"/>
  <c r="K48"/>
  <c r="K43"/>
  <c r="K30"/>
  <c r="K31"/>
  <c r="K28"/>
  <c r="K6"/>
  <c r="K64" i="1" l="1"/>
  <c r="I8"/>
  <c r="H72"/>
  <c r="I72"/>
  <c r="I69"/>
  <c r="H69"/>
  <c r="H66"/>
  <c r="I66"/>
  <c r="H63"/>
  <c r="I63"/>
  <c r="H25"/>
  <c r="I25"/>
  <c r="K16"/>
  <c r="K17"/>
  <c r="H59"/>
  <c r="I59"/>
  <c r="H49"/>
  <c r="I49"/>
  <c r="H34"/>
  <c r="I34"/>
  <c r="H28"/>
  <c r="I28"/>
  <c r="H15"/>
  <c r="I15"/>
  <c r="H8"/>
  <c r="K2"/>
  <c r="K39"/>
  <c r="K51"/>
  <c r="K48" l="1"/>
  <c r="K13"/>
  <c r="K12"/>
  <c r="B15" i="12"/>
  <c r="I14"/>
  <c r="H14"/>
  <c r="I13"/>
  <c r="I15" s="1"/>
  <c r="H13"/>
  <c r="H15" s="1"/>
  <c r="E15"/>
  <c r="D15"/>
  <c r="C15"/>
  <c r="H12"/>
  <c r="B12"/>
  <c r="I11"/>
  <c r="H11"/>
  <c r="I10"/>
  <c r="H10"/>
  <c r="I9"/>
  <c r="H9"/>
  <c r="I8"/>
  <c r="H8"/>
  <c r="I7"/>
  <c r="I12" s="1"/>
  <c r="H7"/>
  <c r="B6"/>
  <c r="I5"/>
  <c r="I4"/>
  <c r="I3"/>
  <c r="N123" i="5"/>
  <c r="M123"/>
  <c r="I122"/>
  <c r="H122"/>
  <c r="K121"/>
  <c r="K120"/>
  <c r="K119"/>
  <c r="K118"/>
  <c r="K117"/>
  <c r="I116"/>
  <c r="H116"/>
  <c r="K115"/>
  <c r="K114"/>
  <c r="K113"/>
  <c r="K112"/>
  <c r="K111"/>
  <c r="I110"/>
  <c r="H110"/>
  <c r="K109"/>
  <c r="K108"/>
  <c r="K107"/>
  <c r="K106"/>
  <c r="K105"/>
  <c r="I104"/>
  <c r="H104"/>
  <c r="K103"/>
  <c r="K102"/>
  <c r="K101"/>
  <c r="K100"/>
  <c r="I98"/>
  <c r="H98"/>
  <c r="K97"/>
  <c r="K96"/>
  <c r="K95"/>
  <c r="K94"/>
  <c r="K93"/>
  <c r="K91"/>
  <c r="K86"/>
  <c r="I82"/>
  <c r="H82"/>
  <c r="K81"/>
  <c r="K80"/>
  <c r="I76"/>
  <c r="H76"/>
  <c r="K71"/>
  <c r="I70"/>
  <c r="H70"/>
  <c r="K69"/>
  <c r="K66"/>
  <c r="K65"/>
  <c r="I64"/>
  <c r="H64"/>
  <c r="K63"/>
  <c r="K60"/>
  <c r="K59"/>
  <c r="I58"/>
  <c r="H58"/>
  <c r="K57"/>
  <c r="K56"/>
  <c r="K53"/>
  <c r="K52"/>
  <c r="I51"/>
  <c r="H51"/>
  <c r="K50"/>
  <c r="K49"/>
  <c r="K48"/>
  <c r="K42"/>
  <c r="K41"/>
  <c r="K40"/>
  <c r="K39"/>
  <c r="K38"/>
  <c r="K37"/>
  <c r="I36"/>
  <c r="H36"/>
  <c r="K35"/>
  <c r="K34"/>
  <c r="K33"/>
  <c r="K29"/>
  <c r="K28"/>
  <c r="K27"/>
  <c r="K23"/>
  <c r="K22"/>
  <c r="K21"/>
  <c r="K20"/>
  <c r="K19"/>
  <c r="I13"/>
  <c r="H13"/>
  <c r="K12"/>
  <c r="K10"/>
  <c r="K9"/>
  <c r="K8"/>
  <c r="I7"/>
  <c r="H7"/>
  <c r="K4"/>
  <c r="K3"/>
  <c r="K2"/>
  <c r="N128" i="4"/>
  <c r="M128"/>
  <c r="H121"/>
  <c r="K120"/>
  <c r="K119"/>
  <c r="K118"/>
  <c r="K117"/>
  <c r="K116"/>
  <c r="H115"/>
  <c r="K114"/>
  <c r="K113"/>
  <c r="K112"/>
  <c r="K111"/>
  <c r="K110"/>
  <c r="H109"/>
  <c r="K108"/>
  <c r="K107"/>
  <c r="K106"/>
  <c r="K105"/>
  <c r="K104"/>
  <c r="I103"/>
  <c r="H103"/>
  <c r="K102"/>
  <c r="K101"/>
  <c r="K100"/>
  <c r="K99"/>
  <c r="I97"/>
  <c r="H97"/>
  <c r="K96"/>
  <c r="K95"/>
  <c r="K94"/>
  <c r="K93"/>
  <c r="K90"/>
  <c r="K89"/>
  <c r="K87"/>
  <c r="K86"/>
  <c r="N197" i="3"/>
  <c r="M197"/>
  <c r="I196"/>
  <c r="H196"/>
  <c r="K195"/>
  <c r="K194"/>
  <c r="K193"/>
  <c r="K192"/>
  <c r="K191"/>
  <c r="I190"/>
  <c r="H190"/>
  <c r="K189"/>
  <c r="K188"/>
  <c r="K187"/>
  <c r="K186"/>
  <c r="K185"/>
  <c r="I184"/>
  <c r="H184"/>
  <c r="K183"/>
  <c r="K182"/>
  <c r="K181"/>
  <c r="K180"/>
  <c r="K179"/>
  <c r="I178"/>
  <c r="H178"/>
  <c r="K177"/>
  <c r="K176"/>
  <c r="K175"/>
  <c r="K174"/>
  <c r="K173"/>
  <c r="I172"/>
  <c r="H172"/>
  <c r="K171"/>
  <c r="K170"/>
  <c r="K169"/>
  <c r="K168"/>
  <c r="K167"/>
  <c r="I166"/>
  <c r="H166"/>
  <c r="K165"/>
  <c r="K164"/>
  <c r="K163"/>
  <c r="K162"/>
  <c r="K161"/>
  <c r="I160"/>
  <c r="H160"/>
  <c r="K159"/>
  <c r="K158"/>
  <c r="K157"/>
  <c r="K156"/>
  <c r="K155"/>
  <c r="I154"/>
  <c r="H154"/>
  <c r="K153"/>
  <c r="K152"/>
  <c r="K151"/>
  <c r="K150"/>
  <c r="K149"/>
  <c r="I148"/>
  <c r="H148"/>
  <c r="K147"/>
  <c r="K146"/>
  <c r="K145"/>
  <c r="K144"/>
  <c r="K143"/>
  <c r="I142"/>
  <c r="H142"/>
  <c r="K141"/>
  <c r="K140"/>
  <c r="K139"/>
  <c r="K138"/>
  <c r="K137"/>
  <c r="I136"/>
  <c r="H136"/>
  <c r="K135"/>
  <c r="K134"/>
  <c r="K133"/>
  <c r="K132"/>
  <c r="K131"/>
  <c r="I130"/>
  <c r="H130"/>
  <c r="K129"/>
  <c r="K128"/>
  <c r="K127"/>
  <c r="K126"/>
  <c r="K125"/>
  <c r="I124"/>
  <c r="H124"/>
  <c r="K123"/>
  <c r="K122"/>
  <c r="K121"/>
  <c r="K120"/>
  <c r="K119"/>
  <c r="I118"/>
  <c r="H118"/>
  <c r="K117"/>
  <c r="K116"/>
  <c r="K115"/>
  <c r="K114"/>
  <c r="K113"/>
  <c r="I112"/>
  <c r="H112"/>
  <c r="K111"/>
  <c r="K110"/>
  <c r="K109"/>
  <c r="K108"/>
  <c r="K107"/>
  <c r="I106"/>
  <c r="H106"/>
  <c r="K105"/>
  <c r="K104"/>
  <c r="K103"/>
  <c r="K102"/>
  <c r="K101"/>
  <c r="I100"/>
  <c r="H100"/>
  <c r="K99"/>
  <c r="K98"/>
  <c r="K97"/>
  <c r="K96"/>
  <c r="K95"/>
  <c r="I94"/>
  <c r="H94"/>
  <c r="K93"/>
  <c r="K92"/>
  <c r="K91"/>
  <c r="K90"/>
  <c r="K89"/>
  <c r="I88"/>
  <c r="H88"/>
  <c r="K87"/>
  <c r="K86"/>
  <c r="K85"/>
  <c r="K84"/>
  <c r="K83"/>
  <c r="I82"/>
  <c r="H82"/>
  <c r="K81"/>
  <c r="K80"/>
  <c r="K79"/>
  <c r="K78"/>
  <c r="K77"/>
  <c r="N120" i="2"/>
  <c r="M120"/>
  <c r="I119"/>
  <c r="H119"/>
  <c r="K118"/>
  <c r="K117"/>
  <c r="K116"/>
  <c r="K115"/>
  <c r="K114"/>
  <c r="I113"/>
  <c r="H113"/>
  <c r="K112"/>
  <c r="K111"/>
  <c r="K110"/>
  <c r="K109"/>
  <c r="K108"/>
  <c r="K106"/>
  <c r="K105"/>
  <c r="K104"/>
  <c r="K103"/>
  <c r="K102"/>
  <c r="K99"/>
  <c r="K98"/>
  <c r="K97"/>
  <c r="K96"/>
  <c r="K86"/>
  <c r="K81"/>
  <c r="K80"/>
  <c r="K79"/>
  <c r="K77"/>
  <c r="K76"/>
  <c r="K75"/>
  <c r="K74"/>
  <c r="K72"/>
  <c r="K71"/>
  <c r="K70"/>
  <c r="K69"/>
  <c r="K67"/>
  <c r="K65"/>
  <c r="K64"/>
  <c r="K60"/>
  <c r="K59"/>
  <c r="K58"/>
  <c r="K57"/>
  <c r="K55"/>
  <c r="K54"/>
  <c r="K53"/>
  <c r="K52"/>
  <c r="K50"/>
  <c r="K47"/>
  <c r="K44"/>
  <c r="K41"/>
  <c r="K39"/>
  <c r="K38"/>
  <c r="K36"/>
  <c r="K35"/>
  <c r="K34"/>
  <c r="K33"/>
  <c r="K29"/>
  <c r="K27"/>
  <c r="K26"/>
  <c r="K22"/>
  <c r="K21"/>
  <c r="K19"/>
  <c r="K17"/>
  <c r="K16"/>
  <c r="K13"/>
  <c r="K12"/>
  <c r="K11"/>
  <c r="K10"/>
  <c r="K9"/>
  <c r="K7"/>
  <c r="K3"/>
  <c r="K2"/>
  <c r="K50" i="1"/>
  <c r="N103"/>
  <c r="I2" i="12" s="1"/>
  <c r="I6" s="1"/>
  <c r="M103" i="1"/>
  <c r="H2" i="12" s="1"/>
  <c r="H6" s="1"/>
  <c r="H16" s="1"/>
  <c r="I102" i="1"/>
  <c r="H102"/>
  <c r="K101"/>
  <c r="K100"/>
  <c r="K99"/>
  <c r="K98"/>
  <c r="K97"/>
  <c r="I96"/>
  <c r="H96"/>
  <c r="K95"/>
  <c r="K94"/>
  <c r="K93"/>
  <c r="K92"/>
  <c r="K91"/>
  <c r="I90"/>
  <c r="H90"/>
  <c r="K89"/>
  <c r="K88"/>
  <c r="K87"/>
  <c r="K86"/>
  <c r="K85"/>
  <c r="I84"/>
  <c r="H84"/>
  <c r="K83"/>
  <c r="K82"/>
  <c r="K81"/>
  <c r="K80"/>
  <c r="K79"/>
  <c r="I78"/>
  <c r="H78"/>
  <c r="K77"/>
  <c r="K76"/>
  <c r="K75"/>
  <c r="K74"/>
  <c r="K73"/>
  <c r="K58"/>
  <c r="K57"/>
  <c r="K56"/>
  <c r="K55"/>
  <c r="K54"/>
  <c r="K40"/>
  <c r="K62"/>
  <c r="K61"/>
  <c r="K60"/>
  <c r="K71"/>
  <c r="K70"/>
  <c r="K24"/>
  <c r="K23"/>
  <c r="K22"/>
  <c r="K21"/>
  <c r="K20"/>
  <c r="K68"/>
  <c r="K67"/>
  <c r="K65"/>
  <c r="K66" s="1"/>
  <c r="K27"/>
  <c r="K26"/>
  <c r="K33"/>
  <c r="K32"/>
  <c r="K31"/>
  <c r="K29"/>
  <c r="K46"/>
  <c r="K45"/>
  <c r="K44"/>
  <c r="K43"/>
  <c r="K47"/>
  <c r="K38"/>
  <c r="K37"/>
  <c r="K14"/>
  <c r="K11"/>
  <c r="K10"/>
  <c r="K9"/>
  <c r="K7"/>
  <c r="K6"/>
  <c r="K3"/>
  <c r="K107" i="2" l="1"/>
  <c r="K89"/>
  <c r="I128" i="4"/>
  <c r="C5" i="12" s="1"/>
  <c r="H128" i="4"/>
  <c r="D5" i="12" s="1"/>
  <c r="K23" i="2"/>
  <c r="K25" i="1"/>
  <c r="H103"/>
  <c r="D2" i="12" s="1"/>
  <c r="I123" i="5"/>
  <c r="C7" i="12" s="1"/>
  <c r="C12" s="1"/>
  <c r="K91" i="4"/>
  <c r="K88"/>
  <c r="I197" i="3"/>
  <c r="C4" i="12" s="1"/>
  <c r="K24" i="5"/>
  <c r="K92"/>
  <c r="K87"/>
  <c r="K32"/>
  <c r="H123"/>
  <c r="D7" i="12" s="1"/>
  <c r="D12" s="1"/>
  <c r="K47" i="5"/>
  <c r="K76"/>
  <c r="K98"/>
  <c r="K51"/>
  <c r="K122"/>
  <c r="B16" i="12"/>
  <c r="K109" i="4"/>
  <c r="K97"/>
  <c r="K121"/>
  <c r="H197" i="3"/>
  <c r="D4" i="12" s="1"/>
  <c r="K94" i="3"/>
  <c r="K118"/>
  <c r="K142"/>
  <c r="K166"/>
  <c r="K190"/>
  <c r="K56" i="2"/>
  <c r="K61"/>
  <c r="K68"/>
  <c r="K8"/>
  <c r="K32"/>
  <c r="K42"/>
  <c r="K73"/>
  <c r="K78"/>
  <c r="K82"/>
  <c r="K95"/>
  <c r="I120"/>
  <c r="C3" i="12" s="1"/>
  <c r="H120" i="2"/>
  <c r="D3" i="12" s="1"/>
  <c r="K15" i="2"/>
  <c r="K37"/>
  <c r="K51"/>
  <c r="K100"/>
  <c r="K20"/>
  <c r="K119"/>
  <c r="K36" i="5"/>
  <c r="K58"/>
  <c r="K82"/>
  <c r="K104"/>
  <c r="K13"/>
  <c r="K64"/>
  <c r="K110"/>
  <c r="K7"/>
  <c r="K70"/>
  <c r="K116"/>
  <c r="K103" i="4"/>
  <c r="K115"/>
  <c r="K88" i="3"/>
  <c r="K112"/>
  <c r="K136"/>
  <c r="K160"/>
  <c r="K184"/>
  <c r="K100"/>
  <c r="K124"/>
  <c r="K148"/>
  <c r="K172"/>
  <c r="K196"/>
  <c r="K82"/>
  <c r="K106"/>
  <c r="K130"/>
  <c r="K154"/>
  <c r="K178"/>
  <c r="K113" i="2"/>
  <c r="I103" i="1"/>
  <c r="C2" i="12" s="1"/>
  <c r="K8" i="1"/>
  <c r="K69"/>
  <c r="K78"/>
  <c r="K102"/>
  <c r="K72"/>
  <c r="K84"/>
  <c r="K34"/>
  <c r="K90"/>
  <c r="K15"/>
  <c r="K28"/>
  <c r="K63"/>
  <c r="K59"/>
  <c r="K96"/>
  <c r="K49"/>
  <c r="I16" i="12"/>
  <c r="K128" i="4" l="1"/>
  <c r="E5" i="12" s="1"/>
  <c r="K103" i="1"/>
  <c r="E2" i="12" s="1"/>
  <c r="D6"/>
  <c r="D16" s="1"/>
  <c r="K123" i="5"/>
  <c r="E7" i="12" s="1"/>
  <c r="E12" s="1"/>
  <c r="K197" i="3"/>
  <c r="E4" i="12" s="1"/>
  <c r="C6"/>
  <c r="C16" s="1"/>
  <c r="K120" i="2"/>
  <c r="E3" i="12" s="1"/>
  <c r="E6" l="1"/>
  <c r="E16" s="1"/>
</calcChain>
</file>

<file path=xl/sharedStrings.xml><?xml version="1.0" encoding="utf-8"?>
<sst xmlns="http://schemas.openxmlformats.org/spreadsheetml/2006/main" count="9289" uniqueCount="989">
  <si>
    <t>УМК</t>
  </si>
  <si>
    <t>Класс</t>
  </si>
  <si>
    <t>Название учебника</t>
  </si>
  <si>
    <t>Автор</t>
  </si>
  <si>
    <t>документ о поступлении</t>
  </si>
  <si>
    <t>средства</t>
  </si>
  <si>
    <t>Кол-во экз</t>
  </si>
  <si>
    <t>Кол-во компл</t>
  </si>
  <si>
    <t>Цена</t>
  </si>
  <si>
    <t>сумма</t>
  </si>
  <si>
    <t>Изд-во</t>
  </si>
  <si>
    <t>отметка о списании
кол-во       сумма</t>
  </si>
  <si>
    <t>примечание</t>
  </si>
  <si>
    <t>Школа России</t>
  </si>
  <si>
    <t>Горецкий В. Г., Кирюшкин В. А.  Виноградская Л.А., Бойкина М.В.</t>
  </si>
  <si>
    <t>№7838   от 29.11.13</t>
  </si>
  <si>
    <t>Просвещение</t>
  </si>
  <si>
    <t>Азбука в 2х ч . 1 ч</t>
  </si>
  <si>
    <t>№58493 от 17.02.16</t>
  </si>
  <si>
    <t>ФГОС цена за 1 экз. - 243,98</t>
  </si>
  <si>
    <t>Азбука в 2х ч . 2ч.</t>
  </si>
  <si>
    <t>8 вид</t>
  </si>
  <si>
    <t>Букварь в 2х частях 1ч</t>
  </si>
  <si>
    <t>Аксёнова А.К. Комарова С.В Шишкавса М.И.</t>
  </si>
  <si>
    <t>Букварь в 2х частях 2ч</t>
  </si>
  <si>
    <t>Математика в 2х частях 1ч.</t>
  </si>
  <si>
    <t>Алышева Т.В.</t>
  </si>
  <si>
    <t>Математика в 2х частях 2ч.</t>
  </si>
  <si>
    <t>ФГОС цена за 1 экз. -369,93</t>
  </si>
  <si>
    <t>Гармония</t>
  </si>
  <si>
    <t>Истомина Н.Б.</t>
  </si>
  <si>
    <t>Ассоциация 21 век</t>
  </si>
  <si>
    <t>Канакина В.П. Горецкий В.Г.</t>
  </si>
  <si>
    <t>ФГОС цена за 1 экз. -308,33</t>
  </si>
  <si>
    <t>Климанова Л.Ф.Горецкий В.Г. Голованова Л.Ф.</t>
  </si>
  <si>
    <t>Климанова Л.Ф.Горецкий В.Г. и др.</t>
  </si>
  <si>
    <t>Речевая практика</t>
  </si>
  <si>
    <t>Комарова  С.В.</t>
  </si>
  <si>
    <t>Технология</t>
  </si>
  <si>
    <t>Конышева Н.М.</t>
  </si>
  <si>
    <t>Изобразительное искусство</t>
  </si>
  <si>
    <t>Копцева Т.А. Копцев В.П.</t>
  </si>
  <si>
    <t>Литературное чтение</t>
  </si>
  <si>
    <t>Кубасова О.В.</t>
  </si>
  <si>
    <t>1--4</t>
  </si>
  <si>
    <t>Мой друг физкультура</t>
  </si>
  <si>
    <t>Лях В.И.</t>
  </si>
  <si>
    <t>Мир природы и человека в 2х частях 1ч.</t>
  </si>
  <si>
    <t>Матвеева Н.Б. Ярочкина И.А. Попова М.А.</t>
  </si>
  <si>
    <t>Мир природы и человека в 2х частях 2ч.</t>
  </si>
  <si>
    <t>Моро М.И.</t>
  </si>
  <si>
    <t>Математика в 2х частях  1ч.</t>
  </si>
  <si>
    <t>Моро М.И. Волкова С.И. Степанова С.В.</t>
  </si>
  <si>
    <t xml:space="preserve">Математика в 2х частях 2ч. </t>
  </si>
  <si>
    <t>итог</t>
  </si>
  <si>
    <t xml:space="preserve">Наименований   </t>
  </si>
  <si>
    <t xml:space="preserve">Компл/экзем: </t>
  </si>
  <si>
    <t xml:space="preserve">Наименований     </t>
  </si>
  <si>
    <t>Карточки</t>
  </si>
  <si>
    <t>Комплекты</t>
  </si>
  <si>
    <t>Экземпляры</t>
  </si>
  <si>
    <t>Сумма</t>
  </si>
  <si>
    <t>класс</t>
  </si>
  <si>
    <t>кол-во</t>
  </si>
  <si>
    <t>Итого 1-4 классы:</t>
  </si>
  <si>
    <t>1-4 классы</t>
  </si>
  <si>
    <t>Итого 5-9 классы:</t>
  </si>
  <si>
    <t>5-9 классы</t>
  </si>
  <si>
    <t>Итого 10-11 классы:</t>
  </si>
  <si>
    <t>10-11 классы</t>
  </si>
  <si>
    <t>ВСЕГО:</t>
  </si>
  <si>
    <t>ВСЕГО</t>
  </si>
  <si>
    <t>СПИСАНИЕ</t>
  </si>
  <si>
    <t>Соловейчик М.С. Бетенькова Н.М. Кузьменко Н.С.</t>
  </si>
  <si>
    <t xml:space="preserve">Русский язык </t>
  </si>
  <si>
    <t>Соловейчик М.С. Кузьменко Н.С.</t>
  </si>
  <si>
    <t>Плешаков А.А.</t>
  </si>
  <si>
    <t>Поглазова О.Т. Шилин В.Д.</t>
  </si>
  <si>
    <t>Окружающий мир в 2х частях 1 ч.</t>
  </si>
  <si>
    <t>Окружающий мир в 2х частях 2 ч.</t>
  </si>
  <si>
    <t>Математика в 2х частях  1 ч.         с электронным приложением</t>
  </si>
  <si>
    <t>Математика в 2х частях  2 ч.         с электронным приложением</t>
  </si>
  <si>
    <t xml:space="preserve"> ФГОС цена за 1 экз-.184,96 забалансовый счёт</t>
  </si>
  <si>
    <t>Литературное чтение в 2х частях  с электронным приложением 1ч.</t>
  </si>
  <si>
    <t>Литературное чтение в 2х частях  с электронным приложением 2ч.</t>
  </si>
  <si>
    <t>ФГОС цена за 1 экз.-172,00 забалансовый счёт</t>
  </si>
  <si>
    <t>ФГОС цена за 1 экз.-208,00 забалансовый счёт</t>
  </si>
  <si>
    <t>ФГОС цена за 1 экз. -162,25 забалансовый счёт</t>
  </si>
  <si>
    <t>ФГОС цена за 1 экз. -164,00 забалансовый счёт</t>
  </si>
  <si>
    <t>ФГОС цена за 1 экз. -199,00 забалансовый счёт</t>
  </si>
  <si>
    <t>ФГОС цена за 1 экз. -168,00 забалансовый счёт</t>
  </si>
  <si>
    <t>ФГОС цена за 1 экз. -184,96 забалансовый счёт</t>
  </si>
  <si>
    <t xml:space="preserve">ФГОС цена за 1 экз. -172,00 забалансовый счёт </t>
  </si>
  <si>
    <t>ФГОС цена за 1 экз. -208,00 забалансовый счёт</t>
  </si>
  <si>
    <t>ФГОС цена за 1 экз. -214,00 забалансовый счёт</t>
  </si>
  <si>
    <t>ФГОС цена за 1 экз. -172,00 забалансовый счёт</t>
  </si>
  <si>
    <t>ФГОС цена за 1 экз. -209,00 забалансовый счёт</t>
  </si>
  <si>
    <t xml:space="preserve">ФГОС цена за 1 экз.-251,24 </t>
  </si>
  <si>
    <t xml:space="preserve">ФГОС цена за 1 экз. -214,06 </t>
  </si>
  <si>
    <t xml:space="preserve">ФГОС цена за 1 экз. -406,89 </t>
  </si>
  <si>
    <t>ФГОС цена за 1 экз. -233,64 забалансовый счёт</t>
  </si>
  <si>
    <t xml:space="preserve">цена за 1 экз.-299,2 </t>
  </si>
  <si>
    <t xml:space="preserve">ФГОС цена за 1 экз. -369,93 </t>
  </si>
  <si>
    <t xml:space="preserve">ФГОС цена за 1 экз. -256,19 </t>
  </si>
  <si>
    <t xml:space="preserve">ФГОС цена за 1 экз. -220,22 </t>
  </si>
  <si>
    <t xml:space="preserve">ФГОС цена за 1 экз. -226,05,00 </t>
  </si>
  <si>
    <t xml:space="preserve">ФГОС цена за 1 экз. -320,2100 </t>
  </si>
  <si>
    <t>отметка о списании
кол-во           сумма</t>
  </si>
  <si>
    <t>Краевой бюджет</t>
  </si>
  <si>
    <t>№49211 от24.07.2019</t>
  </si>
  <si>
    <t>№127852 от11.12.2017</t>
  </si>
  <si>
    <t>2012/2013</t>
  </si>
  <si>
    <t>2013/2012</t>
  </si>
  <si>
    <t>2018/2017</t>
  </si>
  <si>
    <t>2012/2012</t>
  </si>
  <si>
    <t>2017/2016</t>
  </si>
  <si>
    <t>2013/2013</t>
  </si>
  <si>
    <t>2011/2011</t>
  </si>
  <si>
    <t>2016/2016</t>
  </si>
  <si>
    <t>2019/2019</t>
  </si>
  <si>
    <t>Литературное чтение в 2х частях 1 ч.</t>
  </si>
  <si>
    <t>Литературное чтение в 2х частях 2ч.</t>
  </si>
  <si>
    <t>№59614 от25.08.2016</t>
  </si>
  <si>
    <t>№41039 от28.12.2015</t>
  </si>
  <si>
    <t>№58569 от18.08.2016</t>
  </si>
  <si>
    <t>№783 от29.11.13</t>
  </si>
  <si>
    <t>№7838 от29.11.13</t>
  </si>
  <si>
    <t>№13551 от29.11.13</t>
  </si>
  <si>
    <t>№7838  от29.11.13</t>
  </si>
  <si>
    <t>№1351 от29.11.13</t>
  </si>
  <si>
    <t>№9543 от29.11.13</t>
  </si>
  <si>
    <t>№8671 от29.11.13</t>
  </si>
  <si>
    <t>№1407;№1462 от09.08.2011</t>
  </si>
  <si>
    <t>№1407 от09.08.2011</t>
  </si>
  <si>
    <t>Литературное чтение в 2х частях 1ч.</t>
  </si>
  <si>
    <t>Климанова Л.Ф.Горецкий В.Г. Голованова М.В.</t>
  </si>
  <si>
    <t>2013/2014</t>
  </si>
  <si>
    <t>Литературное чтение в 3х частях 1ч.</t>
  </si>
  <si>
    <t>Литературное чтение в 3х частях 2ч.</t>
  </si>
  <si>
    <t>Литературное чтение в 3х частях 3ч.</t>
  </si>
  <si>
    <t>ФГОС цена за 1 экз.-185,00 забалансовый счёт</t>
  </si>
  <si>
    <t>ФГОС цена за 1 экз.-194,00 забалансовый счёт</t>
  </si>
  <si>
    <t>ФГОС цена за 1 экз.-194,00         забалансовый счёт</t>
  </si>
  <si>
    <t>ФГОС цена за 1 экз.-185,00         забалансовый счёт</t>
  </si>
  <si>
    <t>Чтение для обучающихся с интеллектуальнм нарушением в 2 х частях 1ч.</t>
  </si>
  <si>
    <t>Речевая практика для обучающихся с интеллектуальнм нарушением .</t>
  </si>
  <si>
    <t>8вид</t>
  </si>
  <si>
    <t>Ильина С.Ю. Аксёнова А.К. Головкина Т.М.</t>
  </si>
  <si>
    <t>Комаров С.В.</t>
  </si>
  <si>
    <t>ФГОС цена за 1 экз.-181,96 забалансовый счёт</t>
  </si>
  <si>
    <t>Рамзаева Т.Г</t>
  </si>
  <si>
    <t>Якубовская Э.В.Коршунова Я.В.</t>
  </si>
  <si>
    <t>ФГОС цена за 1 экз.-154,00 забалансовый счёт</t>
  </si>
  <si>
    <t>ФГОС цена за 1 экз.-189,00 забалансовый счёт</t>
  </si>
  <si>
    <t>Русский язык в 2х частях 1 ч.</t>
  </si>
  <si>
    <t>Математика для обучающихся с интеллектуальнм нарушением в 2 х частях 1ч.</t>
  </si>
  <si>
    <t>Математика для обучающихся с интеллектуальнм нарушением в 2 х частях 2ч.</t>
  </si>
  <si>
    <t>Русский язык в 2х частях 2 ч.</t>
  </si>
  <si>
    <t>Моро М.И. Бантова М.А. и др.</t>
  </si>
  <si>
    <t>Моро М.И. Бантова М.А.Бельтюкова Г.В. и др.</t>
  </si>
  <si>
    <t>2014/2014</t>
  </si>
  <si>
    <t>Мир природы и человека для обучающихся с интеллектуальнм нарушением в 2 х частях 1ч</t>
  </si>
  <si>
    <t>ФГОС цена за 1 экз.-192,00 забалансовый счёт</t>
  </si>
  <si>
    <t>ФГОС цена за 1 экз.-214,00 забалансовый счёт</t>
  </si>
  <si>
    <t>ФГОС цена за 1 экз.-275,00 забалансовый счёт</t>
  </si>
  <si>
    <t>Английский язык</t>
  </si>
  <si>
    <t xml:space="preserve">Биболетова М.З., Денисенко О.А., Трубанева Н.Н. </t>
  </si>
  <si>
    <t>Немецкий язык</t>
  </si>
  <si>
    <t>Быкова Н.И., Дули Д., Поспелова М.Д. и др.</t>
  </si>
  <si>
    <t>Бим И.Л., Рыжова Л.И.</t>
  </si>
  <si>
    <t>Гальскова Н.Д., Гез Н.И.</t>
  </si>
  <si>
    <t>2010/2010</t>
  </si>
  <si>
    <t>2017/2017</t>
  </si>
  <si>
    <t>2014/2013</t>
  </si>
  <si>
    <t>Немецкий язык в 2х частях ч1.</t>
  </si>
  <si>
    <t>Немецкий язык в 2х частях ч2.</t>
  </si>
  <si>
    <t>Дрофа</t>
  </si>
  <si>
    <t>Титул</t>
  </si>
  <si>
    <t>Информатика в 2х частях ч1.</t>
  </si>
  <si>
    <t>Информатика в 2х частях ч2.</t>
  </si>
  <si>
    <t>ФГОС цена за 1 экз.-198,00 забалансовый счёт</t>
  </si>
  <si>
    <t>ФГОС цена за 1 экз.-172,43 забалансовый счёт</t>
  </si>
  <si>
    <t>ФГОС цена за 1 экз.-327,00 забалансовый счёт</t>
  </si>
  <si>
    <t>Нателаури Н.К. Маранин С.С.</t>
  </si>
  <si>
    <t xml:space="preserve">Чтение для обучающихся с интеллектуальнм нарушением </t>
  </si>
  <si>
    <t xml:space="preserve">Ильина С.Ю. </t>
  </si>
  <si>
    <t xml:space="preserve">Русский язык для обучающихся с интеллектуальнм нарушением </t>
  </si>
  <si>
    <t>Якубовская Э.В.Павлова Н.В.</t>
  </si>
  <si>
    <t>№1275;№295 от 07.07.2012</t>
  </si>
  <si>
    <t>№12207 от 29.11.13</t>
  </si>
  <si>
    <t>№12232 от 29.11.13</t>
  </si>
  <si>
    <t>№1351 от 29.11.2013</t>
  </si>
  <si>
    <t>№7843 от 29.11.2013</t>
  </si>
  <si>
    <t>№3748 от 29.11.2013</t>
  </si>
  <si>
    <t>№9929 от 29.11.2013</t>
  </si>
  <si>
    <t>№8671 от29.11.2013</t>
  </si>
  <si>
    <t>№92492 от19.09.2014</t>
  </si>
  <si>
    <t>№35282 от14.09.2015</t>
  </si>
  <si>
    <t>№50129                 от 15.07.2016</t>
  </si>
  <si>
    <t>№58493    от17.08.2016</t>
  </si>
  <si>
    <t>№97848 от05.07.2017</t>
  </si>
  <si>
    <t>№16390 от 23.09.2014</t>
  </si>
  <si>
    <t>№1351                            от 29.11.2013</t>
  </si>
  <si>
    <t>№1351                                от 29.11.2013</t>
  </si>
  <si>
    <t>№77862 от02.12.2019</t>
  </si>
  <si>
    <t>2020/2020</t>
  </si>
  <si>
    <t>Литературное чтение в 4х частях 1ч.</t>
  </si>
  <si>
    <t>Литературное чтение в 4х частях 2ч.</t>
  </si>
  <si>
    <t>Литературное чтение в 4х частях 3ч.</t>
  </si>
  <si>
    <t>Литературное чтение в 4х частях 4ч.</t>
  </si>
  <si>
    <t>ФГОС цена за 1 экз.-176,00 забалансовый счёт</t>
  </si>
  <si>
    <t>Русский язык для обучающихся с интеллектуальнм  1ч.</t>
  </si>
  <si>
    <t>Аксёнова А.К. Якубовская Э.В.</t>
  </si>
  <si>
    <t>Поглазова О.Т.Ворожейкина Н.И.  Шилин В.Д.</t>
  </si>
  <si>
    <t>ФГОС цена за 1 экз.-252,00 забалансовый счёт</t>
  </si>
  <si>
    <t>ФГОС цена за 1 экз.-372,00 забалансовый счёт</t>
  </si>
  <si>
    <t>Математика в 2х частях 1 ч.</t>
  </si>
  <si>
    <t>Математика в 2х частях 2 ч.</t>
  </si>
  <si>
    <t>2014/2015</t>
  </si>
  <si>
    <t>Литературное чтение в 3х частях 4ч.</t>
  </si>
  <si>
    <t>Смирнова З.Н. ГусеваГ.М.</t>
  </si>
  <si>
    <t>Русский языкдля обучающихся с интеллектуальнм нарушением .</t>
  </si>
  <si>
    <t>Аксёнова А.К. Галунчикова Н.Г.</t>
  </si>
  <si>
    <t>Математика для обучающихся с интеллектуальнм нарушением .</t>
  </si>
  <si>
    <t xml:space="preserve"> цена за 1 экз.-290,40 забалансовый счёт</t>
  </si>
  <si>
    <t>Перова Н.М.</t>
  </si>
  <si>
    <t xml:space="preserve"> цена за 1 экз.-302,50  забалансовый счёт</t>
  </si>
  <si>
    <t xml:space="preserve">Информатика  рабочая тетрадь ч.3 </t>
  </si>
  <si>
    <t>Семёнов А.Л  Рудченко Т.А.</t>
  </si>
  <si>
    <t>ФГОС цена за 1 экз.-97,93 забалансовый счёт</t>
  </si>
  <si>
    <t>Кураев А.В.</t>
  </si>
  <si>
    <t>Основы православной культуры</t>
  </si>
  <si>
    <t>Основы светской этики</t>
  </si>
  <si>
    <t>Основы исламской культуры</t>
  </si>
  <si>
    <t>Основы иудейской культуры</t>
  </si>
  <si>
    <t>Основы буддийской культуры</t>
  </si>
  <si>
    <t>Основы мировых релегиозных культур</t>
  </si>
  <si>
    <t>Музыка</t>
  </si>
  <si>
    <t>Технология Ручной труд</t>
  </si>
  <si>
    <t>Кузнецова Л.А. Симукова Я.С.</t>
  </si>
  <si>
    <t>Критская Е.Д и др.</t>
  </si>
  <si>
    <t>Беглов А.Л.</t>
  </si>
  <si>
    <t>Чемитдоржиев В.Л.</t>
  </si>
  <si>
    <t>Членов М.А.</t>
  </si>
  <si>
    <t>Латышина Д.И.</t>
  </si>
  <si>
    <t>Данилюк А.Я.</t>
  </si>
  <si>
    <t>ФГОС цена за 1 экз.-302,50 забалансовый счёт</t>
  </si>
  <si>
    <t>С.D.Основы: ………..культуры</t>
  </si>
  <si>
    <t xml:space="preserve">Биболетова М.З., Добрынина Н.В., Трубанева Н.Н. </t>
  </si>
  <si>
    <t>ФГОС цена за 1 экз.-389,00 забалансовый счёт</t>
  </si>
  <si>
    <t>Русский язык</t>
  </si>
  <si>
    <t>Львова С.И. Львов В.В.</t>
  </si>
  <si>
    <t>Русский язык в 3 частях 1ч.</t>
  </si>
  <si>
    <t>Русский язык в 3 частях 2ч.</t>
  </si>
  <si>
    <t>Русский язык в 3 частях 3ч.</t>
  </si>
  <si>
    <t xml:space="preserve"> цена за 1 экз.-266,00                       забалансовый счёт</t>
  </si>
  <si>
    <t xml:space="preserve"> цена за 1 экз.-212,96                     забалансовый счёт</t>
  </si>
  <si>
    <t xml:space="preserve"> цена за 1 экз.-266,20                     забалансовый счёт</t>
  </si>
  <si>
    <t xml:space="preserve"> цена за 1 экз.-266,20                      забалансовый счёт</t>
  </si>
  <si>
    <t>Галунчикова Н.Г.Якубовская Э.В.</t>
  </si>
  <si>
    <t>2015/2015</t>
  </si>
  <si>
    <t>Мнемозина</t>
  </si>
  <si>
    <t xml:space="preserve"> цена за 1 экз.-150,76                  забалансовый счёт</t>
  </si>
  <si>
    <t>ФГОС цена за 1 экз.-165,77                 забалансовый счёт</t>
  </si>
  <si>
    <t>ФГОС цена за 1 экз.-194,7                забалансовый счёт</t>
  </si>
  <si>
    <t xml:space="preserve"> цена за 1 экз.-143,00                забалансовый счёт</t>
  </si>
  <si>
    <t>Литература в 2х частях 1ч.</t>
  </si>
  <si>
    <t>Литература в 2х частях 2ч.</t>
  </si>
  <si>
    <t>Коровина В.Я.</t>
  </si>
  <si>
    <t xml:space="preserve">Коровина В.Я. </t>
  </si>
  <si>
    <t>цена за 1 экз.-145,20           забалансовый счёт</t>
  </si>
  <si>
    <t>цена за 1 экз.-220,66           забалансовый счёт</t>
  </si>
  <si>
    <t>цена за 1 экз.-145,20  забалансовый счёт</t>
  </si>
  <si>
    <t>Малышева З.Ф.</t>
  </si>
  <si>
    <t>Математика</t>
  </si>
  <si>
    <t>Виленкин Н.Я., Жохов В.И., Чесноков А.С., Шварцбурд С.И. и др.</t>
  </si>
  <si>
    <t>Ладыженская Т. А., Баранов М. Т., Тростенцова Л. А. и др</t>
  </si>
  <si>
    <t>ВаулинаЮ.Е., Д. Дули Подоляко О.Е. и др.</t>
  </si>
  <si>
    <t>Коровина В.Я., Журавлев В.П., Коровин В.И.</t>
  </si>
  <si>
    <t>Мерзляк А.Г. Полонский В.Б. Якир М.С</t>
  </si>
  <si>
    <t>Немецкий язык сер. "Горизонты" второой иностранный язык</t>
  </si>
  <si>
    <t>Аверин М.М. Джин Ф. Рорман Л.</t>
  </si>
  <si>
    <t>Перова Н.М. Капустина Т.М.</t>
  </si>
  <si>
    <t xml:space="preserve">Математика для обучающихся с интеллектуальнм нарушением </t>
  </si>
  <si>
    <t xml:space="preserve"> цена за 1 экз.-251,68       забалансовый счёт</t>
  </si>
  <si>
    <t>ФГОС цена за 1 экз.-251,68       забалансовый счёт</t>
  </si>
  <si>
    <t>Всеобщая история История древнего мира</t>
  </si>
  <si>
    <t>Обществознание</t>
  </si>
  <si>
    <t>Михайловский Ф.А.</t>
  </si>
  <si>
    <t>Кравченко А.И.</t>
  </si>
  <si>
    <t>Боголюбова Л.Н. Иванова А.Ф</t>
  </si>
  <si>
    <t>ФГОС цена за 1 экз.-275,00    забалансовый счёт</t>
  </si>
  <si>
    <t>ФГОС цена за 1 экз.-311,00 забалансовый счёт</t>
  </si>
  <si>
    <t>ФГОС цена за 1 экз.-245,00    забалансовый счёт</t>
  </si>
  <si>
    <t>ФГОС цена за 1 экз.-245,00 забалансовый счёт</t>
  </si>
  <si>
    <t>Русское слово</t>
  </si>
  <si>
    <t>Плешаков А.А.  Сонин Н.И.</t>
  </si>
  <si>
    <t>Сонин Н.И. Плешаков А.А.</t>
  </si>
  <si>
    <t>Введение в естественнонаучные предметы</t>
  </si>
  <si>
    <t>Природоведение</t>
  </si>
  <si>
    <t>Биология (введение в биологию)</t>
  </si>
  <si>
    <t>Баринова И.И.Плешаков А.А. Сонин Н.И.</t>
  </si>
  <si>
    <t>География</t>
  </si>
  <si>
    <t xml:space="preserve">Природоведение для обучающихся с интеллектуальнм нарушением </t>
  </si>
  <si>
    <t>Лифанова Т.М. Соломина Е.Н.</t>
  </si>
  <si>
    <t xml:space="preserve"> цена за 1 экз.-219,56 забалансовый счёт</t>
  </si>
  <si>
    <t xml:space="preserve"> цена за 1 экз.-200,42 забалансовый счёт</t>
  </si>
  <si>
    <t>Босова Л.А.</t>
  </si>
  <si>
    <t>Информатика</t>
  </si>
  <si>
    <t>Основы безопастности жизнедеятельности</t>
  </si>
  <si>
    <t>Смирнов А.Т. Хренников Б.О.</t>
  </si>
  <si>
    <t>Синица Н.В. Симоненко В.Д.</t>
  </si>
  <si>
    <t>Технология Технология ведения дома</t>
  </si>
  <si>
    <t xml:space="preserve">Технология Индустриальная технология  </t>
  </si>
  <si>
    <t>Тищенко А.Т. Симоненко В.Д.</t>
  </si>
  <si>
    <t>Бином</t>
  </si>
  <si>
    <t>Вентана Граф</t>
  </si>
  <si>
    <t>ФГОС цена за 1 экз.-324,50 забалансовый счёт</t>
  </si>
  <si>
    <t>Боголюбов Л.Н., Виноградова Н.Ф., Городецкая Н.И. и др. / Под ред. Боголюбова Л.Н., Ивановой Л.Ф.</t>
  </si>
  <si>
    <t>№783 от 29.11.2013</t>
  </si>
  <si>
    <t>№1351                           от 29.11.2013</t>
  </si>
  <si>
    <t>№7838 от 29.11.2013</t>
  </si>
  <si>
    <t>71/2 от30.03.2010</t>
  </si>
  <si>
    <t>№6609 от 29.11.2013</t>
  </si>
  <si>
    <t>№2424 от 02.09.2015</t>
  </si>
  <si>
    <t>№97848 от 05.07.2017</t>
  </si>
  <si>
    <t>№81176 от 12.05.2017</t>
  </si>
  <si>
    <t>№127852 от 02.12.2017</t>
  </si>
  <si>
    <t>№00019417 от 05.06.2020</t>
  </si>
  <si>
    <t>№16390 от23.09.2014</t>
  </si>
  <si>
    <t>№99 от 18.10.2010</t>
  </si>
  <si>
    <t>№99 от18.10.2010</t>
  </si>
  <si>
    <t>№256 от 18.10.2010</t>
  </si>
  <si>
    <t>5 -- 6</t>
  </si>
  <si>
    <t>№3049 от14.09.2012</t>
  </si>
  <si>
    <t>№9929 от29.11.2013</t>
  </si>
  <si>
    <t>№3748 от 11.29.2013</t>
  </si>
  <si>
    <t>№7838 от 11.29.2013</t>
  </si>
  <si>
    <t>№12232 от 11.29.2013</t>
  </si>
  <si>
    <t>№6630 от 11.29.2013</t>
  </si>
  <si>
    <t>№8671 от 11.29.2013</t>
  </si>
  <si>
    <t>№256 от 01.01.2010</t>
  </si>
  <si>
    <t>№5851 от 11.29.2013</t>
  </si>
  <si>
    <t>№1619 от 11.29.2013</t>
  </si>
  <si>
    <t>№2571от 11.29.2013</t>
  </si>
  <si>
    <t>№6290 от29.11.2013</t>
  </si>
  <si>
    <t>№1453/6 от 29.11.2013</t>
  </si>
  <si>
    <t>№7838/6 от 29.11.2013</t>
  </si>
  <si>
    <t>№8671 от 29.11.2013</t>
  </si>
  <si>
    <t>№92492 от 19.09.2014</t>
  </si>
  <si>
    <t>№15410 от 19.09.2014</t>
  </si>
  <si>
    <t>№35282 от 14.09.2015</t>
  </si>
  <si>
    <t>№11213 от 26.05.2015</t>
  </si>
  <si>
    <t>№11446 от 26.05.2015</t>
  </si>
  <si>
    <t>№2683 от 26.05.2015</t>
  </si>
  <si>
    <t>№50129 от 15.07.2016</t>
  </si>
  <si>
    <t>№58493от 17.08.2016</t>
  </si>
  <si>
    <t>№6112 от05.09.2016</t>
  </si>
  <si>
    <t>№18855 от 23.09.2016</t>
  </si>
  <si>
    <t>№77862 от 02.12.2019</t>
  </si>
  <si>
    <t>№12270 от18.07.2017</t>
  </si>
  <si>
    <t>№112335от 14.08.2017</t>
  </si>
  <si>
    <t>№27357 от02.12.2017</t>
  </si>
  <si>
    <t>Бим И.Л., Садомова Л.В.</t>
  </si>
  <si>
    <t>Немецкий язык в 2х частях 1ч.</t>
  </si>
  <si>
    <t>Немецкий язык в 2х частях 2ч.</t>
  </si>
  <si>
    <t xml:space="preserve"> цена за 1 экз.-172,43                     забалансовый счёт</t>
  </si>
  <si>
    <t xml:space="preserve"> цена за 1 экз.-172,42                     забалансовый счёт</t>
  </si>
  <si>
    <t xml:space="preserve"> цена за 1 экз.-169,4                 забалансовый счёт</t>
  </si>
  <si>
    <t>ФГОС цена за 1 экз.-181,00               забалансовый счёт</t>
  </si>
  <si>
    <t>Русский язык в 2 частях 1ч.</t>
  </si>
  <si>
    <t>Русский язык в 2 частях 2ч.</t>
  </si>
  <si>
    <t>ФГОС цена за 1 экз.-148,22               забалансовый счёт</t>
  </si>
  <si>
    <t>ФГОС цена за 1 экз.-267,30                забалансовый счёт</t>
  </si>
  <si>
    <t>ФГОС цена за 1 экз.-267,30              забалансовый счёт</t>
  </si>
  <si>
    <t>ФГОС цена за 1 экз.-275,33              забалансовый счёт</t>
  </si>
  <si>
    <t>ФГОС цена за 1 экз.-275,33          забалансовый счёт</t>
  </si>
  <si>
    <t xml:space="preserve"> цена за 1 экз.-290,40                забалансовый счёт</t>
  </si>
  <si>
    <t>Полухина В.П. Коровина В.Я., Журавлев В.П., и др.</t>
  </si>
  <si>
    <t>2015/2014</t>
  </si>
  <si>
    <t>Бгажникова И.М. Погостина Е.С.</t>
  </si>
  <si>
    <t xml:space="preserve"> цена за 1 экз.-290,40          забалансовый счёт</t>
  </si>
  <si>
    <t>цена за 1 экз.-145,00           забалансовый счёт</t>
  </si>
  <si>
    <t>цена за 1 экз.-145,00  забалансовый счёт</t>
  </si>
  <si>
    <t xml:space="preserve">Капустина Т.М. Перова Н.М. </t>
  </si>
  <si>
    <t xml:space="preserve"> цена за 1 экз.-290,40         забалансовый счёт</t>
  </si>
  <si>
    <t xml:space="preserve"> цена за 1 экз.-249,26       забалансовый счёт</t>
  </si>
  <si>
    <t>ФГОС цена за 1 экз.-249,26       забалансовый счёт</t>
  </si>
  <si>
    <t>ФГОС цена за 1 экз.-212,50 забалансовый счёт</t>
  </si>
  <si>
    <t>Всеобщая история История средних веков</t>
  </si>
  <si>
    <t>Бойцов М.А. Шукуров Д.М.</t>
  </si>
  <si>
    <t>2016/2017</t>
  </si>
  <si>
    <t xml:space="preserve"> История России</t>
  </si>
  <si>
    <t>Пчёлов Е.В.</t>
  </si>
  <si>
    <t>Пчёлов Е.В. Лукин П.В.</t>
  </si>
  <si>
    <t xml:space="preserve"> История России с древнейших времён</t>
  </si>
  <si>
    <t>ФГОС цена за 1 экз.-363,00 забалансовый счёт</t>
  </si>
  <si>
    <t xml:space="preserve">Мир Истории для обучающихся с интеллектуальнм нарушением </t>
  </si>
  <si>
    <t>Бгажникова И.М. Смирнова Л.В.</t>
  </si>
  <si>
    <t>Виноградова Н.Ф., Городецкая Н.И. Иванова Л.Ф. / Под ред. Боголюбова Л.Н.</t>
  </si>
  <si>
    <t xml:space="preserve">География для обучающихся с интеллектуальнм нарушением </t>
  </si>
  <si>
    <t xml:space="preserve"> цена за 1 экз.-326,70забалансовый счёт</t>
  </si>
  <si>
    <t>Биология Неживая природа</t>
  </si>
  <si>
    <t>Никишов А.И.</t>
  </si>
  <si>
    <t xml:space="preserve"> Сонин Н.И.</t>
  </si>
  <si>
    <t>Биология</t>
  </si>
  <si>
    <t>ФГОС цена за 1 экз.-356,00  забалансовый счёт</t>
  </si>
  <si>
    <t>ФГОС цена за 1 экз.-381,00  забалансовый счёт</t>
  </si>
  <si>
    <t>Патрикеев В.Г.</t>
  </si>
  <si>
    <t>Картушина Г.В. Мозговая Г.Г.</t>
  </si>
  <si>
    <t>Технология Швейное дело</t>
  </si>
  <si>
    <t>Технология Слесарное дело</t>
  </si>
  <si>
    <t>Герасимова Т.П. Неклюкова Н.П.</t>
  </si>
  <si>
    <t xml:space="preserve"> Баранова М. Т., Ладыженская Т. А.,Тростенцова Л. А. и др</t>
  </si>
  <si>
    <t>ФГОС цена за 1 экз.-290,40 забалансовый счёт</t>
  </si>
  <si>
    <t>№81176от 12.05.2017</t>
  </si>
  <si>
    <t>№10400от 19.07.2017</t>
  </si>
  <si>
    <t>№РЕ0004087 от20.11.2017</t>
  </si>
  <si>
    <t>№16164 от 28.09.2017</t>
  </si>
  <si>
    <t>№13951от 19.06.2016</t>
  </si>
  <si>
    <t>№13125 от 23.07.2016</t>
  </si>
  <si>
    <t>№6113 от 14.09.2015</t>
  </si>
  <si>
    <t>№50129 от 05.09.2016</t>
  </si>
  <si>
    <t>№41039 от 28.12.2015</t>
  </si>
  <si>
    <t>№15410 от 29.09.2014</t>
  </si>
  <si>
    <t>№9602 от 29.11.2013</t>
  </si>
  <si>
    <t>№6290  от 29.11.2013</t>
  </si>
  <si>
    <t>№2571от 29.11.2013</t>
  </si>
  <si>
    <t>№1619 от 29.11.2013</t>
  </si>
  <si>
    <t>№6630 от 29.11.2013</t>
  </si>
  <si>
    <t>№5851 от 29.11.2013</t>
  </si>
  <si>
    <t>№13759от 29.11.2013</t>
  </si>
  <si>
    <t>№9715 от 29.11.2013</t>
  </si>
  <si>
    <t>№11279 от 29.11.2013</t>
  </si>
  <si>
    <t>№11314 от 29.11.2013</t>
  </si>
  <si>
    <t>№10641 от 29.11.2013</t>
  </si>
  <si>
    <t>№2571 от 29.11.2013</t>
  </si>
  <si>
    <t>№6058 от 02.08.2011</t>
  </si>
  <si>
    <t xml:space="preserve">Биболетова М.З. Трубанева Н.Н. и др. </t>
  </si>
  <si>
    <t xml:space="preserve"> цена за 1 экз.-266,20                    забалансовый счёт</t>
  </si>
  <si>
    <t xml:space="preserve"> цена за 1 экз.-266,20                забалансовый счёт</t>
  </si>
  <si>
    <t>Коровина В.Я., Журавлев В.П., и др.</t>
  </si>
  <si>
    <t>Аксёнова А.К.</t>
  </si>
  <si>
    <t>Алгебра</t>
  </si>
  <si>
    <t>Геометрия</t>
  </si>
  <si>
    <t>7--9</t>
  </si>
  <si>
    <t xml:space="preserve">Макарычев Ю.Н., Миндюк Н.Г., Нешков К.И. и др. / Под ред. Теляковского С.А. </t>
  </si>
  <si>
    <t>Погорелов А.В.</t>
  </si>
  <si>
    <t>2018/2018</t>
  </si>
  <si>
    <t xml:space="preserve"> цена за 1 экз.-143,00     забалансовый счёт</t>
  </si>
  <si>
    <t>ФГОС цена за 1 экз.-217,80    забалансовый счёт</t>
  </si>
  <si>
    <t>ФГОС цена за 1 экз.-242,00     забалансовый счёт</t>
  </si>
  <si>
    <t>Босова Л.А. Босова А.Ю.</t>
  </si>
  <si>
    <t>Угринович Н.Д.</t>
  </si>
  <si>
    <t>ФГОС цена за 1 экз.-175,00 забалансовый счёт</t>
  </si>
  <si>
    <t>Физика</t>
  </si>
  <si>
    <t>Пёрышкин А.В.</t>
  </si>
  <si>
    <t>ФГОС цена за 1 экз.-381,00 забалансовый счёт</t>
  </si>
  <si>
    <t>Всеобщая история Новая история</t>
  </si>
  <si>
    <t>Дмитриева О.В.</t>
  </si>
  <si>
    <t>ФГОС цена за 1 экз.-230,00    забалансовый счёт</t>
  </si>
  <si>
    <t xml:space="preserve"> История России  17-18 веков</t>
  </si>
  <si>
    <t xml:space="preserve"> История России 16-17 веков</t>
  </si>
  <si>
    <t>Певцова Е.А.  Кравченко А.И.</t>
  </si>
  <si>
    <t>ФГОС цена за 1 экз.-195,00 забалансовый счёт</t>
  </si>
  <si>
    <t>Боголюбов Л.Н. Виноградова Н.Ф., Городецкая Н.И. Иванова Л.Ф. / Под ред. Боголюбова Л.Н.</t>
  </si>
  <si>
    <t xml:space="preserve"> Захаров В.Б. Сонин Н.И.</t>
  </si>
  <si>
    <t xml:space="preserve"> цена за 1 экз.-240,00 забалансовый счёт</t>
  </si>
  <si>
    <t>Коринская В.А. Душина И.В.</t>
  </si>
  <si>
    <t>ФГОС цена за 1 экз.-218,90 забалансовый счёт</t>
  </si>
  <si>
    <t>ФГОС цена за 1 экз.-205,70 забалансовый счёт</t>
  </si>
  <si>
    <t xml:space="preserve"> Мозговая Г.Г. Картушина Г.В.</t>
  </si>
  <si>
    <t>Клепинина З.А.</t>
  </si>
  <si>
    <t xml:space="preserve">Биология Растения  для обучающихся с интеллектуальнм нарушением </t>
  </si>
  <si>
    <t>ФГОС цена за 1 экз.-5373,35 забалансовый счёт</t>
  </si>
  <si>
    <t>ФГОС цена за 1 экз.-226,27              забалансовый счёт</t>
  </si>
  <si>
    <t>Тростенцова Л. А. Ладыженская Т. А., Дейкина А.Д. и др</t>
  </si>
  <si>
    <t>ФГОС цена за 1 экз.-324,50     забалансовый счёт</t>
  </si>
  <si>
    <t>ФГОС цена за 1 экз.-324,50  забалансовый счёт</t>
  </si>
  <si>
    <t>Всеобщая история История нового времени</t>
  </si>
  <si>
    <t>Загладин Н.В.</t>
  </si>
  <si>
    <t>Захаров В.Н. Пчёлов Е.В. Под ред. Петрова Ю.А.</t>
  </si>
  <si>
    <t xml:space="preserve"> История России        18 век</t>
  </si>
  <si>
    <t xml:space="preserve"> История России        </t>
  </si>
  <si>
    <t>Сахаров А.Н. Боханов А.Н.</t>
  </si>
  <si>
    <t>ФГОС цена за 1 экз.-230,00 забалансовый счёт</t>
  </si>
  <si>
    <t>Боголюбов Л.Н., Городецкая Н.И. Иванова Л.Ф. / Под ред. Боголюбова Л.Н. и Лазебникова Л.</t>
  </si>
  <si>
    <t>Сонин Н.И., Сапин М.Р.</t>
  </si>
  <si>
    <t>Баринова И.И.</t>
  </si>
  <si>
    <t>ФГОС цена за 1 экз.-212,30 забалансовый счёт</t>
  </si>
  <si>
    <t>ФГОС цена за 1 экз.-275 забалансовый счёт</t>
  </si>
  <si>
    <t>ФГОС цена за 1 экз.-162,50 забалансовый счёт</t>
  </si>
  <si>
    <t>Химия</t>
  </si>
  <si>
    <t>Рудзитис Г.Е., Фельдман Ф.Г.</t>
  </si>
  <si>
    <t xml:space="preserve">Биболетова М.З. Бабушис Е.Е. и др. </t>
  </si>
  <si>
    <t>Бархударов С.Г., Крючков С.Е.,Максимов Л.Ю.</t>
  </si>
  <si>
    <t>Коровина В.Я., Журавлев В.П., Збарский И.С. и др.</t>
  </si>
  <si>
    <t>Перова М.Н.</t>
  </si>
  <si>
    <t xml:space="preserve"> цена за 1 экз.-217,80     забалансовый счёт</t>
  </si>
  <si>
    <t>Всеобщая история Новейшая история</t>
  </si>
  <si>
    <t>Всеобщая история  История нового времени</t>
  </si>
  <si>
    <t>Загладин Н.В. Белоусов Л.С под ред.Карпова С.П.</t>
  </si>
  <si>
    <t xml:space="preserve"> История России 1801--1914г.</t>
  </si>
  <si>
    <t>Соловьёв К.А., Шевырёв А.П.</t>
  </si>
  <si>
    <t>Загладин Н.В.,   Минаков С.Т.</t>
  </si>
  <si>
    <t>Боголюбов Л.Н. Лазебников А.Ю.,Матвеев А.И.</t>
  </si>
  <si>
    <t xml:space="preserve"> Мамонтов С.Г.,Захаров В.Б. </t>
  </si>
  <si>
    <t>Соломина Е.Н., Шевырёва Т.В.</t>
  </si>
  <si>
    <t>Дронов В.П.,Ром В.Я.</t>
  </si>
  <si>
    <t xml:space="preserve">Биболетова М.З., Бабушис Е.Е., Снежко Н.Д. и др. </t>
  </si>
  <si>
    <t xml:space="preserve">Воронина Г.И., Карелина И.В. </t>
  </si>
  <si>
    <t>Радченко О.А.,Лытаева М.А., Гудборд О.В.</t>
  </si>
  <si>
    <t>Гольцова Н.Г., Шамшин И.В.,Мещерина И.Д.</t>
  </si>
  <si>
    <t xml:space="preserve"> цена за 1 экз.-254,10                  забалансовый счёт</t>
  </si>
  <si>
    <t>ФГОС цена за 1 экз.-265,00              забалансовый счёт</t>
  </si>
  <si>
    <t>Коровина В.Я., Вершинина Н.Л.., и др.</t>
  </si>
  <si>
    <t xml:space="preserve">Колмогоров А.Н., Абрамов А.М., Дудницын Ю.П. и др. </t>
  </si>
  <si>
    <t xml:space="preserve"> цена за 1 экз.-243,08  забалансовый счёт</t>
  </si>
  <si>
    <t>Загладин Н.В.Симония Н.А.</t>
  </si>
  <si>
    <t>Сахаров АН., Боханов А.Н.</t>
  </si>
  <si>
    <t>Всеобщая история (базовый и профильный уровни)</t>
  </si>
  <si>
    <t>Немецкий язык. Вундеркинды Базовый и углубленный уровни</t>
  </si>
  <si>
    <t>Английский язык (базовый уровень)</t>
  </si>
  <si>
    <t>Русский язык (Базовый уровень)  .</t>
  </si>
  <si>
    <t>Алгебра и начала математического анализа 10-11 кл.</t>
  </si>
  <si>
    <t>Литература. Базовый и профильный уровни. В 2-х ч.  1 ч</t>
  </si>
  <si>
    <t>Литература. Базовый и профильный уровни. В 2-х ч.  2 ч</t>
  </si>
  <si>
    <t>Литература. Базовый и профильный уровни. В 2-х ч.  2ч</t>
  </si>
  <si>
    <t>Под ред Сахарова А.Н.</t>
  </si>
  <si>
    <t>История России (базовый и профильный уровни) в 2-х ч 1ч.</t>
  </si>
  <si>
    <t>История России (базовый и профильный уровни) в 2-х ч 2ч.</t>
  </si>
  <si>
    <t>Сахаров А.Н.</t>
  </si>
  <si>
    <t>Сахаров АН.</t>
  </si>
  <si>
    <t>История России (Углубленный уровень) в 2-х ч 1ч.</t>
  </si>
  <si>
    <t>История России (Углубленный уровень) в 2-х ч 2ч.</t>
  </si>
  <si>
    <t>Захаров В.Б.  Мамонтов С.Г.,</t>
  </si>
  <si>
    <t xml:space="preserve"> цена за 1 экз.-220,00 забалансовый счёт</t>
  </si>
  <si>
    <t>Максаковский В.П.</t>
  </si>
  <si>
    <t>География (проф. Уровень)</t>
  </si>
  <si>
    <t>Холина В.Н.</t>
  </si>
  <si>
    <t>Семакин И.Г., Хеннер Е.К.,Шеина Т.Ю.</t>
  </si>
  <si>
    <t>Чаругин В.М.</t>
  </si>
  <si>
    <t>Астрономия (баз. Уровень)</t>
  </si>
  <si>
    <t xml:space="preserve">Мякишев Г.Я., Буховцев Б.Б., Сотский Н.Н. / Под ред. Парфентьевой Н.А. </t>
  </si>
  <si>
    <t>Физика. Базовый и профильный уровень.</t>
  </si>
  <si>
    <t>Информатика и ИКТ</t>
  </si>
  <si>
    <t>Химия. Органическая Химия. Базовый урвень</t>
  </si>
  <si>
    <t>цена за 1 экз.-220,82           забалансовый счёт</t>
  </si>
  <si>
    <t>цена за 1 экз.-220,83        забалансовый счёт</t>
  </si>
  <si>
    <t xml:space="preserve">Смирнова Л. А., Михайлов О. Н., Турков А. М. и др. / Под ред. Журавлева В. П. </t>
  </si>
  <si>
    <t>цена за 1 экз.-211,75       забалансовый счёт</t>
  </si>
  <si>
    <t>Загладин Н.В.Козленко С.И. Минаков С.Т.</t>
  </si>
  <si>
    <t xml:space="preserve">История России (базовый и профильный уровни)  </t>
  </si>
  <si>
    <t xml:space="preserve">Боголюбов Л. Н., Белявский А. В., Городецкая Н. И. и др. / Под ред. Боголюбова Л. Н., Городецкой Н. И.,  </t>
  </si>
  <si>
    <t>Обществознание (Баз.уровень)</t>
  </si>
  <si>
    <t xml:space="preserve">Мякишев Г. Я., Буховцев Б. Б., Чаругин В.М. / Под ред. Николаева В. И., Парфентьевой Н. А. </t>
  </si>
  <si>
    <t>Биология (профильный уровень)</t>
  </si>
  <si>
    <t>Биология. Общая биология (углубленный уровень)</t>
  </si>
  <si>
    <t>№99от 18.10.2010</t>
  </si>
  <si>
    <t>цена за 1 экз.-266,00 забалансовый счёт</t>
  </si>
  <si>
    <t>№2160 от16.06.2011</t>
  </si>
  <si>
    <t xml:space="preserve"> цена за 1 экз.-219,00              забалансовый счёт</t>
  </si>
  <si>
    <t xml:space="preserve"> цена за 1 экз.-154,00 забалансовый счёт</t>
  </si>
  <si>
    <t>цена за 1 экз.-200,01 забалансовый счёт</t>
  </si>
  <si>
    <t>№3748от 29.11.2013</t>
  </si>
  <si>
    <t>№8184 от 29.11.2013</t>
  </si>
  <si>
    <t>№7843от 29.11.2013</t>
  </si>
  <si>
    <t xml:space="preserve">№   8641          от 29.11.2013 </t>
  </si>
  <si>
    <t>№ 6290            от 29.11.2013</t>
  </si>
  <si>
    <t xml:space="preserve">№ 10581            от 29.11.2013 </t>
  </si>
  <si>
    <t>№ 12232            от 29.11.2013</t>
  </si>
  <si>
    <t>№414/7             от 29.11.2013</t>
  </si>
  <si>
    <t>№ 9602            от 29.11.2013</t>
  </si>
  <si>
    <t>№13759           от 29.11.2013</t>
  </si>
  <si>
    <t>№6609           от 29.11.2013</t>
  </si>
  <si>
    <t>№1453/6          от 29.11.2013</t>
  </si>
  <si>
    <t>№1453 /6         от 29.11.2013</t>
  </si>
  <si>
    <t>№6630            от 29.11.2013</t>
  </si>
  <si>
    <t>№2615            от 29.11.2013</t>
  </si>
  <si>
    <t>№2651            от 29.11.2013</t>
  </si>
  <si>
    <t>№2692            от 29.11.2013</t>
  </si>
  <si>
    <t xml:space="preserve">№10641             от 29.11.2013 </t>
  </si>
  <si>
    <t>№2571             от 29.11.2013</t>
  </si>
  <si>
    <t>№ 9929            от 29.11.2013</t>
  </si>
  <si>
    <t>№ 1619            от 29.11.2013</t>
  </si>
  <si>
    <t>2017/2018</t>
  </si>
  <si>
    <t xml:space="preserve">№ 5851          от29.11.2013 </t>
  </si>
  <si>
    <t xml:space="preserve">№ 10581         от29.11.2013 </t>
  </si>
  <si>
    <t>Химия Неорганическая химия</t>
  </si>
  <si>
    <t xml:space="preserve">№6396 от18.07.2012             </t>
  </si>
  <si>
    <t xml:space="preserve">ФГОС цена за 1 экз.-638,00 </t>
  </si>
  <si>
    <t>№49211от 24.07.2019</t>
  </si>
  <si>
    <t>№15410 от 23.09.2014</t>
  </si>
  <si>
    <t>№РЕ0004070 от20.11.2017</t>
  </si>
  <si>
    <t>№4324 от30.05.2018</t>
  </si>
  <si>
    <t>№23664 от09.07.2018</t>
  </si>
  <si>
    <t>№49211 от 24.07.2019</t>
  </si>
  <si>
    <t>№49949от 25.07.2019</t>
  </si>
  <si>
    <t>№20198 от 18.12.2019</t>
  </si>
  <si>
    <t>№32579             от 10.07.2012</t>
  </si>
  <si>
    <t>№ 32522            от 10.07.2012</t>
  </si>
  <si>
    <t>№34626 от02.12.2017</t>
  </si>
  <si>
    <t>№РЕ0004087 от02.12.2017</t>
  </si>
  <si>
    <t>№221от 01.01.2010</t>
  </si>
  <si>
    <t>№6290 от 29.11.2013</t>
  </si>
  <si>
    <t>№9543 от 29.11.2013</t>
  </si>
  <si>
    <t>№6609от 29.11.2013</t>
  </si>
  <si>
    <t>№1453от 29.11.2013</t>
  </si>
  <si>
    <t>№6630от 29.11.2013</t>
  </si>
  <si>
    <t>№10641от 29.11.2013</t>
  </si>
  <si>
    <t xml:space="preserve">№ 41039         от28.12.2015 </t>
  </si>
  <si>
    <t xml:space="preserve">№ 58493        от17.08.2016 </t>
  </si>
  <si>
    <t xml:space="preserve">№ 58640        от18.08.2016 </t>
  </si>
  <si>
    <t xml:space="preserve">№ 81176    от12.05.2017 </t>
  </si>
  <si>
    <t xml:space="preserve">№ 127852   от11.12.2017 </t>
  </si>
  <si>
    <t xml:space="preserve">№ 97848  от05.07.2017 </t>
  </si>
  <si>
    <t xml:space="preserve">№ 6053  от20.06.2017 </t>
  </si>
  <si>
    <t xml:space="preserve">№ 10400 от19.07.2017 </t>
  </si>
  <si>
    <t xml:space="preserve">№ 20766  от02.08.2017 </t>
  </si>
  <si>
    <t xml:space="preserve">№ 16164 от28.09.2017 </t>
  </si>
  <si>
    <t xml:space="preserve">№ 34626 от02.12.2017 </t>
  </si>
  <si>
    <t xml:space="preserve">№ 27357 от02.12.2017 </t>
  </si>
  <si>
    <t xml:space="preserve">№ 20766   от02.12.2017 </t>
  </si>
  <si>
    <t>№РЕ0004087 от20.08.2017</t>
  </si>
  <si>
    <t xml:space="preserve"> ФГОС цена за 1 экз-.184,95 забалансовый счёт</t>
  </si>
  <si>
    <t>ФГОС цена за 1 экз. -184,95 забалансовый счёт</t>
  </si>
  <si>
    <t>Год издания/ поступления</t>
  </si>
  <si>
    <t xml:space="preserve"> цена за 1 экз.-223,00 забалансовый счёт</t>
  </si>
  <si>
    <t xml:space="preserve">ФГОС цена за 1 экз.-218,00 </t>
  </si>
  <si>
    <t xml:space="preserve">ФГОС цена за 1 экз.-334,84 </t>
  </si>
  <si>
    <t xml:space="preserve">ФГОС цена за 1 экз.-369,93 </t>
  </si>
  <si>
    <t xml:space="preserve"> цена за 1 экз.-382,91 </t>
  </si>
  <si>
    <t xml:space="preserve">ФГОС цена за 1 экз.-406,89 </t>
  </si>
  <si>
    <t xml:space="preserve">ФГОС цена за 1 экз.-325,49 </t>
  </si>
  <si>
    <t xml:space="preserve">цена за 1 экз.-382,91 </t>
  </si>
  <si>
    <t xml:space="preserve">ФГОС цена за 1 экз.-316,69 </t>
  </si>
  <si>
    <t xml:space="preserve">ФГОС цена за 1 экз.-387,09 </t>
  </si>
  <si>
    <t xml:space="preserve">ФГОС цена за 1 экз.-310,53 </t>
  </si>
  <si>
    <t xml:space="preserve">ФГОС цена за 1 экз.-275,00 </t>
  </si>
  <si>
    <t xml:space="preserve">ФГОС цена за 1 экз.-479,82 </t>
  </si>
  <si>
    <t xml:space="preserve">ФГОС цена за 1 экз.-279,07 </t>
  </si>
  <si>
    <t>Русский язык для обучающихся с интеллектуальнм нарушением в 2 х частях 1ч.</t>
  </si>
  <si>
    <t>Русский язык для обучающихся с интеллектуальнм нарушением в 2 х частях 2ч.</t>
  </si>
  <si>
    <t xml:space="preserve">ФГОС цена за 1 экз.-528 </t>
  </si>
  <si>
    <t xml:space="preserve">ФГОС цена за 1 экз.-371,58 </t>
  </si>
  <si>
    <t>ФГОС цена за 1 экз.-371,58</t>
  </si>
  <si>
    <t xml:space="preserve">ФГОС цена за 1 экз.-382,25 </t>
  </si>
  <si>
    <t xml:space="preserve"> цена за 1 экз.-369,93 </t>
  </si>
  <si>
    <t>ФГОС цена за 1 экз.-361,57</t>
  </si>
  <si>
    <t xml:space="preserve">ФГОС цена за 1 экз.-361,57 </t>
  </si>
  <si>
    <t xml:space="preserve">ФГОС цена за 1 экз.-354,53 </t>
  </si>
  <si>
    <t>№54243 от 01.08.2019</t>
  </si>
  <si>
    <t>№54633 от 01.08.2019</t>
  </si>
  <si>
    <t>№49949 от 25.07.2019</t>
  </si>
  <si>
    <t>№60061                 от 29.08..07.2016</t>
  </si>
  <si>
    <t xml:space="preserve"> цена за 1 экз.-252,000 забалансовый счёт</t>
  </si>
  <si>
    <t xml:space="preserve">ФГОС цена за 1 экз.-528,00  </t>
  </si>
  <si>
    <t xml:space="preserve"> цена за 1 экз.-53,90 </t>
  </si>
  <si>
    <t xml:space="preserve">ФГОС цена за 1 экз.-297,00 </t>
  </si>
  <si>
    <t>ФГОС цена за 1 экз.-202,07 забалансовый счёт</t>
  </si>
  <si>
    <t xml:space="preserve">ФГОС цена за 1 экз.-251,00         </t>
  </si>
  <si>
    <t xml:space="preserve">ФГОС цена за 1 экз.-382,80 </t>
  </si>
  <si>
    <t xml:space="preserve">ФГОС цена за 1 экз.-393,80 </t>
  </si>
  <si>
    <t xml:space="preserve">ФГОС цена за 1 экз.-372,46 </t>
  </si>
  <si>
    <t xml:space="preserve">ФГОС цена за 1 экз.-302,50 </t>
  </si>
  <si>
    <t xml:space="preserve">ФГОС цена за 1 экз.-405,92                   </t>
  </si>
  <si>
    <t xml:space="preserve">ФГОС цена за 1 экз.-416,57                  </t>
  </si>
  <si>
    <t xml:space="preserve">ФГОС цена за 1 экз.-257,01               </t>
  </si>
  <si>
    <t xml:space="preserve">ФГОС цена за 1 экз.-257,02               </t>
  </si>
  <si>
    <t xml:space="preserve">ФГОС цена за 1 экз.-257,07              </t>
  </si>
  <si>
    <t xml:space="preserve"> цена за 1 экз.-473,33                </t>
  </si>
  <si>
    <t xml:space="preserve">ФГОС цена за 1 экз.-291,17            </t>
  </si>
  <si>
    <t xml:space="preserve">ФГОС цена за 1 экз.-260,19            </t>
  </si>
  <si>
    <t xml:space="preserve">ФГОС цена за 1 экз.-260,19           </t>
  </si>
  <si>
    <t xml:space="preserve"> цена за 1 экз.-487,75             </t>
  </si>
  <si>
    <t xml:space="preserve">ФГОС цена за 1 экз.-351,37        </t>
  </si>
  <si>
    <t xml:space="preserve">ФГОС цена за 1 экз.-294,55     </t>
  </si>
  <si>
    <t xml:space="preserve"> цена за 1 экз.-486,75          </t>
  </si>
  <si>
    <t xml:space="preserve">ФГОС цена за 1 экз.-311,00 </t>
  </si>
  <si>
    <t xml:space="preserve">ФГОС цена за 1 экз.-340,00 </t>
  </si>
  <si>
    <t xml:space="preserve">ФГОС цена за 1 экз.-376,53 </t>
  </si>
  <si>
    <t xml:space="preserve">ФГОС цена за 1 экз.-220,10 </t>
  </si>
  <si>
    <t xml:space="preserve">ФГОС цена за 1 экз.-356,00 </t>
  </si>
  <si>
    <t xml:space="preserve"> цена за 1 экз.-497,64 </t>
  </si>
  <si>
    <t xml:space="preserve"> цена за 1 экз.-200,00 забалансовый счёт</t>
  </si>
  <si>
    <t xml:space="preserve">ФГОС цена за 1 экз.-286,00 </t>
  </si>
  <si>
    <t xml:space="preserve">ФГОС цена за 1 экз.-330,00 </t>
  </si>
  <si>
    <t xml:space="preserve">ФГОС цена за 1 экз.-428,12 </t>
  </si>
  <si>
    <t xml:space="preserve">ФГОС цена за 1 экз.-334,00 </t>
  </si>
  <si>
    <t xml:space="preserve"> ФГОС цена за 1 экз.-148,23                забалансовый счёт</t>
  </si>
  <si>
    <t>ФГОС цена за 1 экз.-220,66           забалансовый счёт</t>
  </si>
  <si>
    <t xml:space="preserve"> цена за 1 экз.-421,41            </t>
  </si>
  <si>
    <t>цена за 1 экз.-302,50 забалансовый счёт</t>
  </si>
  <si>
    <t xml:space="preserve"> цена за 1 экз.-252,25                     </t>
  </si>
  <si>
    <t xml:space="preserve"> цена за 1 экз.-252,24                    </t>
  </si>
  <si>
    <t xml:space="preserve">ФГОС цена за 1 экз.-494,23 </t>
  </si>
  <si>
    <t>ФГОС цена за 1 экз.-479,82</t>
  </si>
  <si>
    <t xml:space="preserve">ФГОС цена за 1 экз.-407,00 </t>
  </si>
  <si>
    <t xml:space="preserve"> цена за 1 экз.-326,70</t>
  </si>
  <si>
    <t xml:space="preserve"> цена за 1 экз.-213,40 забалансовый счёт</t>
  </si>
  <si>
    <t>цена за 1 экз.-213,40 забалансовый счёт</t>
  </si>
  <si>
    <t>ФГОС цена за 1 экз.-380,00</t>
  </si>
  <si>
    <t>ФГОС цена за 1 экз.-334,00</t>
  </si>
  <si>
    <t xml:space="preserve"> ФГОС цена за 1 экз.-219,56 забалансовый счёт</t>
  </si>
  <si>
    <t xml:space="preserve">ФГОС цена за 1 экз.-387,86  </t>
  </si>
  <si>
    <t xml:space="preserve"> цена за 1 экз.-405,92                    </t>
  </si>
  <si>
    <t xml:space="preserve"> ФГОС цена за 1 экз.-341,22               </t>
  </si>
  <si>
    <t xml:space="preserve">ФГОС цена за 1 экз.-372,02              </t>
  </si>
  <si>
    <t xml:space="preserve">ФГОС цена за 1 экз.-372,02             </t>
  </si>
  <si>
    <t xml:space="preserve"> цена за 1 экз.-382,91            </t>
  </si>
  <si>
    <t xml:space="preserve">цена за 1 экз.-260,19          </t>
  </si>
  <si>
    <t xml:space="preserve">цена за 1 экз.-260,19           </t>
  </si>
  <si>
    <t xml:space="preserve">цена за 1 экз.-299,86          </t>
  </si>
  <si>
    <t xml:space="preserve">ФГОС цена за 1 экз.-329,89           </t>
  </si>
  <si>
    <t xml:space="preserve">ФГОС цена за 1 экз.-329,89          </t>
  </si>
  <si>
    <t xml:space="preserve"> цена за 1 экз.-196,02     забалансовый счёт</t>
  </si>
  <si>
    <t xml:space="preserve">ФГОС цена за 1 экз.-382,32    </t>
  </si>
  <si>
    <t xml:space="preserve">ФГОС цена за 1 экз.-404,80     </t>
  </si>
  <si>
    <t xml:space="preserve">ФГОС цена за 1 экз.-425,04     </t>
  </si>
  <si>
    <t xml:space="preserve"> цена за 1 экз.-230,00    забалансовый счёт</t>
  </si>
  <si>
    <t xml:space="preserve">ФГОС цена за 1 экз.-407,00    </t>
  </si>
  <si>
    <t xml:space="preserve">ФГОС цена за 1 экз.-311,00    </t>
  </si>
  <si>
    <t xml:space="preserve">ФГОС цена за 1 экз.-363,00 </t>
  </si>
  <si>
    <t xml:space="preserve"> цена за 1 экз.-302,50 забалансовый счёт</t>
  </si>
  <si>
    <t xml:space="preserve">ФГОС цена за 1 экз.-381,00  </t>
  </si>
  <si>
    <t xml:space="preserve">ФГОС цена за 1 экз.-381,00 </t>
  </si>
  <si>
    <t xml:space="preserve">ФГОС цена за 1 экз.-397,00 </t>
  </si>
  <si>
    <t xml:space="preserve"> цена за 1 экз.-175,89 забалансовый счёт</t>
  </si>
  <si>
    <t xml:space="preserve"> цена за 1 экз.-175,89забалансовый счёт</t>
  </si>
  <si>
    <t xml:space="preserve">ФГОС цена за 1 экз.-405,00 </t>
  </si>
  <si>
    <t xml:space="preserve"> ФГОС цена за 1 экз.-405,92                    </t>
  </si>
  <si>
    <t xml:space="preserve"> цена за 1 экз.-415,58             </t>
  </si>
  <si>
    <t xml:space="preserve"> цена за 1 экз.-341,88              </t>
  </si>
  <si>
    <t xml:space="preserve">ФГОС цена за 1 экз.-260,19        </t>
  </si>
  <si>
    <t xml:space="preserve">ФГОС цена за 1 экз.-260,19         </t>
  </si>
  <si>
    <t xml:space="preserve">ФГОС цена за 1 экз.-358,71         </t>
  </si>
  <si>
    <t xml:space="preserve">ФГОС цена за 1 экз.-358,71          </t>
  </si>
  <si>
    <t xml:space="preserve">ФГОС цена за 1 экз.-428,12    </t>
  </si>
  <si>
    <t xml:space="preserve"> цена за 1 экз.-242,00    забалансовый счёт</t>
  </si>
  <si>
    <t xml:space="preserve">ФГОС цена за 1 экз.-430,00    </t>
  </si>
  <si>
    <t xml:space="preserve"> ФГОС цена за 1 экз.-230,00 забалансовый счёт</t>
  </si>
  <si>
    <t xml:space="preserve">ФГОС цена за 1 экз.-421,63 </t>
  </si>
  <si>
    <t xml:space="preserve">ФГОС цена за 1 экз.-380,00 </t>
  </si>
  <si>
    <t xml:space="preserve"> цена за 1 экз.-196,90 забалансовый счёт</t>
  </si>
  <si>
    <t xml:space="preserve">ФГОС цена за 1 экз.-321,55 </t>
  </si>
  <si>
    <t>цена за 1 экз.-272,58 забалансовый счёт</t>
  </si>
  <si>
    <t xml:space="preserve">ФГОС цена за 1 экз.-415,14 </t>
  </si>
  <si>
    <t xml:space="preserve">ФГОС цена за 1 экз.-564,30 </t>
  </si>
  <si>
    <t xml:space="preserve"> ФГОС цена за 1 экз.-405,92                   </t>
  </si>
  <si>
    <t xml:space="preserve">ФГОС цена за 1 экз.-540,54              </t>
  </si>
  <si>
    <t xml:space="preserve">ФГОС цена за 1 экз.-385,00               </t>
  </si>
  <si>
    <t xml:space="preserve">ФГОС цена за 1 экз.-385,00            </t>
  </si>
  <si>
    <t xml:space="preserve"> цена за 1 экз.-382,91              </t>
  </si>
  <si>
    <t xml:space="preserve">ФГОС цена за 1 экз.-376,75       </t>
  </si>
  <si>
    <t xml:space="preserve"> цена за 1 экз.-421,41      </t>
  </si>
  <si>
    <t xml:space="preserve">ФГОС цена за 1 экз.-256,41     </t>
  </si>
  <si>
    <t xml:space="preserve">ФГОС цена за 1 экз.-444,07  </t>
  </si>
  <si>
    <t xml:space="preserve">ФГОС цена за 1 экз.-444,07    </t>
  </si>
  <si>
    <t xml:space="preserve"> цена за 1 экз.-421,41     </t>
  </si>
  <si>
    <t xml:space="preserve"> цена за 1 экз.-250,00 забалансовый счёт</t>
  </si>
  <si>
    <t>цена за 1 экз.-250,00    забалансовый счёт</t>
  </si>
  <si>
    <t>ФГОС цена за 1 экз.-429,00</t>
  </si>
  <si>
    <t xml:space="preserve"> цена за 1 экз.-250,00    забалансовый счёт</t>
  </si>
  <si>
    <t xml:space="preserve"> цена за 1 экз.-195,00 забалансовый счёт</t>
  </si>
  <si>
    <t xml:space="preserve">ФГОС цена за 1 экз.-442,75 </t>
  </si>
  <si>
    <t xml:space="preserve"> цена за 1 экз.-497,31 </t>
  </si>
  <si>
    <t xml:space="preserve"> цена за 1 экз.-212,30 забалансовый счёт</t>
  </si>
  <si>
    <t xml:space="preserve"> цена за 1 экз.-275,00 </t>
  </si>
  <si>
    <t xml:space="preserve"> цена за 1 экз.-430,76 </t>
  </si>
  <si>
    <t xml:space="preserve"> цена за 1 экз.-187,50 забалансовый счёт</t>
  </si>
  <si>
    <t>цена за 1 экз.-196,90 забалансовый счёт</t>
  </si>
  <si>
    <t xml:space="preserve"> цена за 1 экз.-272,58 забалансовый счёт</t>
  </si>
  <si>
    <t xml:space="preserve">ФГОС цена за 1 экз.-435,93 </t>
  </si>
  <si>
    <t xml:space="preserve"> цена за 1 экз.-205,70 забалансовый счёт</t>
  </si>
  <si>
    <t xml:space="preserve"> цена за 1 экз.-477,95              забалансовый счёт</t>
  </si>
  <si>
    <t>цена за 1 экз.-477,95               забалансовый счёт</t>
  </si>
  <si>
    <t xml:space="preserve"> цена за 1 экз.-260,19          </t>
  </si>
  <si>
    <t xml:space="preserve"> цена за 1 экз.-260,19         </t>
  </si>
  <si>
    <t xml:space="preserve"> цена за 1 экз.-285,56     забалансовый счёт</t>
  </si>
  <si>
    <t xml:space="preserve"> цена за 1 экз.-285,56 забалансовый счёт</t>
  </si>
  <si>
    <t xml:space="preserve"> цена за 1 экз.-242,00  забалансовый счёт</t>
  </si>
  <si>
    <t xml:space="preserve"> цена за 1 экз.-265,00    забалансовый счёт</t>
  </si>
  <si>
    <t xml:space="preserve"> цена за 1 экз.-265,00 забалансовый счёт</t>
  </si>
  <si>
    <t xml:space="preserve"> цена за 1 экз.-363,00 забалансовый счёт</t>
  </si>
  <si>
    <t xml:space="preserve"> цена за 1 экз.-232,93 забалансовый счёт</t>
  </si>
  <si>
    <t xml:space="preserve"> цена за 1 экз.-260,00 забалансовый счёт</t>
  </si>
  <si>
    <t xml:space="preserve"> цена за 1 экз.-254,10 забалансовый счёт</t>
  </si>
  <si>
    <t xml:space="preserve"> цена за 1 экз.-347,38 забалансовый счёт</t>
  </si>
  <si>
    <t xml:space="preserve"> цена за 1 экз.-175,00 забалансовый счёт</t>
  </si>
  <si>
    <t xml:space="preserve"> цена за 1 экз.-311,52 забалансовый счёт</t>
  </si>
  <si>
    <t xml:space="preserve">ФГОС цена за 1 экз.-394,57 </t>
  </si>
  <si>
    <t>цена за 1 экз.-285,56 забалансовый счёт</t>
  </si>
  <si>
    <t xml:space="preserve"> цена за 1 экз.-229,90 забалансовый счёт</t>
  </si>
  <si>
    <t>цена за 1 экз.-229,90 забалансовый счёт</t>
  </si>
  <si>
    <r>
      <t xml:space="preserve">ФГОС цена за 1 экз.-194,7                забалансовый счёт.                  </t>
    </r>
    <r>
      <rPr>
        <sz val="14"/>
        <color rgb="FFFF0000"/>
        <rFont val="Times New Roman"/>
        <family val="1"/>
        <charset val="204"/>
      </rPr>
      <t>по накладной неправильный результат умножения (1647,00)</t>
    </r>
  </si>
  <si>
    <t>Казачество на Северном Кавказе История и культура</t>
  </si>
  <si>
    <t>№32522 от21.05.2012</t>
  </si>
  <si>
    <t xml:space="preserve">ФГОС цена за 1 экз.-260,19          </t>
  </si>
  <si>
    <t>№3429от 14.09.2015</t>
  </si>
  <si>
    <t xml:space="preserve">Мордкович А.Г., Семенов П.В.                  </t>
  </si>
  <si>
    <t xml:space="preserve"> №6865 от12.11.2020</t>
  </si>
  <si>
    <t>Математика: алгебра и начала математического анализа, геометрия. Алгебра и начала математического анализа. 10-11 кл. Учебник (базовый уровень).  В 2 ч. 1 часть</t>
  </si>
  <si>
    <t>Математика: алгебра и начала математического анализа, геометрия. Алгебра и начала математического анализа. 10-11 кл. Учебник (базовый уровень).  В 2 ч. 2 часть</t>
  </si>
  <si>
    <t>Всеобщая история Новейшая история 1914 - начало 21 века</t>
  </si>
  <si>
    <t>Акт пр.-перед №18699 от25.11.2020</t>
  </si>
  <si>
    <t>Никонов В.А. Девятов С.В. Под ред. Карпова С.П.</t>
  </si>
  <si>
    <t>2021/2020</t>
  </si>
  <si>
    <t xml:space="preserve">ФГОС                                                      цена за 1 экз.-440,00  </t>
  </si>
  <si>
    <t>Загладин Н.В. Белоусов Л.С. Под ред. Карпова С.П.</t>
  </si>
  <si>
    <t>ФГОСЦена за 1 экз.242,00</t>
  </si>
  <si>
    <t>История России 1914--начало 21 века (в 2х частях)(базовый и углубленный ур.)1часть</t>
  </si>
  <si>
    <t>История России 1914--начало 21 века (в 2х частях)(базовый и углубленный ур.) 2 часть</t>
  </si>
  <si>
    <t>Афанасьева О.В., Дули Д., Михеева И.В. и др.</t>
  </si>
  <si>
    <t>№00065315 от17.12.2020</t>
  </si>
  <si>
    <t xml:space="preserve">ФГОС цена за 1 экз.-624,80 </t>
  </si>
  <si>
    <t>Литература. 10 класс.   Базовый уровень. В 2 частях. Часть 1</t>
  </si>
  <si>
    <t xml:space="preserve">Лебедев Ю.В. </t>
  </si>
  <si>
    <t>Литература. 10 класс.   Базовый уровень. В 2 частях. Часть 2</t>
  </si>
  <si>
    <t>ФГОС цена за 1 экз.-376,20</t>
  </si>
  <si>
    <t>Физика. Базовый и углубленный уровень.</t>
  </si>
  <si>
    <t xml:space="preserve">ФГОС цена за 1 экз.-345,00 </t>
  </si>
  <si>
    <t>ФГОСЦена за 1 экз.498,30</t>
  </si>
  <si>
    <t xml:space="preserve"> ФГОС цена за 1 экз.-418,40</t>
  </si>
  <si>
    <t xml:space="preserve">История России (профильный уровень) </t>
  </si>
  <si>
    <t>№1275;№1295                      от 07.07.2012</t>
  </si>
  <si>
    <t>№1275;№1295                     от 07.07.2012</t>
  </si>
  <si>
    <t>Перышкин А.В., Гутник Е.М. Иванов Е.М, Петрова Е.И.</t>
  </si>
  <si>
    <t>2021/2021</t>
  </si>
  <si>
    <t>Плешаков Н.А. КрючковаЕ.А.</t>
  </si>
  <si>
    <t>ФГОС цена за 1 экз.-383,46</t>
  </si>
  <si>
    <t>ФГОСЦена за 1 экз.275,00</t>
  </si>
  <si>
    <t>№9466 от 09.06.2021</t>
  </si>
  <si>
    <t xml:space="preserve"> ФГОС цена за 1 экз.-455,40</t>
  </si>
  <si>
    <t>2020/2021</t>
  </si>
  <si>
    <t>ФГОСЦена за 1 экз.523,27</t>
  </si>
  <si>
    <t>ФГОС цена за 1 экз.-395,01</t>
  </si>
  <si>
    <t>№000040989 от13.07.2021</t>
  </si>
  <si>
    <t>ФГОС цена за 1 экз.-656,04</t>
  </si>
  <si>
    <t>ФГОСЦена за 1 экз.465,41</t>
  </si>
  <si>
    <t xml:space="preserve">Боголюбов Л.Н., Лазебникова А.Ю., Матвеев А.И.и др. / Под ред. Боголюбова Л.Н., Лазебниковой А.Ю.. </t>
  </si>
  <si>
    <t>Обществознание. 10 класс.  Базовый уровень</t>
  </si>
  <si>
    <t>Литература (баз. Уровень) в 2 частях 1 часть</t>
  </si>
  <si>
    <t>Михайлов О.Н., Шайтанов И.О., Чалмаев В.А. и др. / Под ред. Журавлёва В.П.</t>
  </si>
  <si>
    <t>4--11</t>
  </si>
  <si>
    <t>Учебно -методический комплекс "Финансовая грамотность"</t>
  </si>
  <si>
    <t>№20766 от 02.08.2017</t>
  </si>
  <si>
    <t>№ 13759           от 29.11.2013</t>
  </si>
  <si>
    <r>
      <rPr>
        <sz val="14"/>
        <color rgb="FF0070C0"/>
        <rFont val="Times New Roman"/>
        <family val="1"/>
        <charset val="204"/>
      </rPr>
      <t>№9929 от29.11.2013</t>
    </r>
    <r>
      <rPr>
        <sz val="14"/>
        <rFont val="Times New Roman"/>
        <family val="1"/>
        <charset val="204"/>
      </rPr>
      <t xml:space="preserve"> по  рас-ряж.30 р-од  от22.03.2019</t>
    </r>
  </si>
  <si>
    <t xml:space="preserve">№   8671          от 29.11.2013 </t>
  </si>
  <si>
    <t>№ 7838 от 29.11.2013</t>
  </si>
  <si>
    <t>№7838от 29.11.2013</t>
  </si>
  <si>
    <t>№6396 от 29.11.2013</t>
  </si>
  <si>
    <t>№6197 от 13.08.2015</t>
  </si>
  <si>
    <t>№13951 от 19.06.2016</t>
  </si>
  <si>
    <t>№93477 от 19.09.2014</t>
  </si>
  <si>
    <t>№БРЕ00010638 от08.12.2021</t>
  </si>
  <si>
    <t>ФГОС цена за 1 экз.-401,03</t>
  </si>
  <si>
    <t xml:space="preserve">ФГОС цена за 1 экз.-401,03  </t>
  </si>
  <si>
    <t>Английский язык в2х частях                             1 часть</t>
  </si>
  <si>
    <t>Английский язык в2х частях                             2 часть</t>
  </si>
  <si>
    <t>9,816,39</t>
  </si>
  <si>
    <t>ФГОС цена за 1 экз.-363,57</t>
  </si>
  <si>
    <t>5,,6</t>
  </si>
  <si>
    <t>ФГОС цена за 1 экз.-632,65</t>
  </si>
  <si>
    <t>Алексеев А.И.Николина В.В. Липкина Е.К.</t>
  </si>
  <si>
    <t>География (Полярная Звезда)</t>
  </si>
  <si>
    <t xml:space="preserve"> ФГОС цена за 1 экз.-611,88</t>
  </si>
  <si>
    <t>№БРЕ00010563 от 10.12.2021</t>
  </si>
  <si>
    <t>Биология (Линия жизни) угл. Ур.</t>
  </si>
  <si>
    <t>Пасечник В.В. Каменский А.А. Рубцов Л.М.</t>
  </si>
  <si>
    <t xml:space="preserve">ФГОС цена за 1 экз.-593,79 </t>
  </si>
  <si>
    <t>Биология (Линия жизни)Баз. Ур.</t>
  </si>
  <si>
    <t xml:space="preserve">ФГОС цена за 1 экз.-540,73 </t>
  </si>
  <si>
    <t>Загладин Н.В. Белоусов Л.С.Пименова Л.А.</t>
  </si>
  <si>
    <t xml:space="preserve">ФГОС цена за 1 экз.-549,34   </t>
  </si>
  <si>
    <t>География (баз. Уровень)</t>
  </si>
  <si>
    <t>ФГОС цена за 1 экз.-679,15</t>
  </si>
  <si>
    <t>Геометрия баз. и угл. уровень</t>
  </si>
  <si>
    <t xml:space="preserve"> ФГОС цена за 1 экз.-480,03</t>
  </si>
  <si>
    <t>Информатика (баз ур.)</t>
  </si>
  <si>
    <t>Семакин И.Г. Хеннер Е.К. Шеина Т.Ю.</t>
  </si>
  <si>
    <t xml:space="preserve"> ФГОС цена за 1 экз.-579,59</t>
  </si>
  <si>
    <t xml:space="preserve">История Отечества      для обучающихся с интеллектуальнм нарушением </t>
  </si>
  <si>
    <t>Бгажникова И.М. Смирнова Л.В. Карелина И.В.</t>
  </si>
  <si>
    <t>ФГОС цена за 1 экз.-901,62</t>
  </si>
  <si>
    <t>ФГОСЦена за 1 экз.340,11</t>
  </si>
  <si>
    <t>ФГОС цена за 1 экз.-510,06              забалансовый счёт</t>
  </si>
  <si>
    <t>ФГОС цена за 1 экз.-510,06             забалансовый счёт</t>
  </si>
  <si>
    <t>Технология (Баз. Ур.)</t>
  </si>
  <si>
    <t>Симоненко В.Д. Очинин О.П. Матяш Н.В.</t>
  </si>
  <si>
    <t xml:space="preserve">ФГОС цена за 1 экз.-489,07 </t>
  </si>
  <si>
    <t>Физическая культура</t>
  </si>
  <si>
    <t xml:space="preserve">ФГОС цена за 1 экз.-452,26 </t>
  </si>
  <si>
    <t>ФГОС цена за 1 экз.-523,27</t>
  </si>
  <si>
    <t>ФГОС цена за 1 экз.-543,32</t>
  </si>
  <si>
    <t>Физика. Базовый и углубл. уровень.</t>
  </si>
  <si>
    <t xml:space="preserve"> ФГОС цена за 1 экз.-646,86</t>
  </si>
  <si>
    <t>Никишин В.О. Стрелков А.В. Томашевич О.В под ред. Карпова С.П.</t>
  </si>
  <si>
    <t>№000061195         от 08.08.2021</t>
  </si>
  <si>
    <t xml:space="preserve">ФГОС цена за 1 экз.-400,00 </t>
  </si>
  <si>
    <t>?</t>
  </si>
  <si>
    <t>История Ставрополья</t>
  </si>
  <si>
    <t>Колесникова М.Е. Плохотнюк Т.Н. Судавцов Н.Д. Масюкова Н.Г. Бабенко В.А. Котов С.Н.</t>
  </si>
  <si>
    <t>№000092756  от 01.11.2021</t>
  </si>
  <si>
    <t>цена за 1 экз.-371,36</t>
  </si>
  <si>
    <t>цена за 1 экз.-406,67</t>
  </si>
  <si>
    <t>цена за 1 экз.-262,46</t>
  </si>
  <si>
    <t>Федин С.</t>
  </si>
  <si>
    <t>Финансовая грамотность: материалы для учащихся в 2х частях  Часть1</t>
  </si>
  <si>
    <t>Корлюгова Ю. Гоппе Е.</t>
  </si>
  <si>
    <t>Финансовая грамотность: программа 2,3 класс</t>
  </si>
  <si>
    <t>Финансовая грамотность: методические рекомедации для учителя 2,3 класс</t>
  </si>
  <si>
    <t>Финансовая грамотность: материалы для родителей 2,3 класс</t>
  </si>
  <si>
    <t>Финансовая грамотность: рабочая тетрадь 2,3 класс</t>
  </si>
  <si>
    <t>Финансовая грамотность: материалы для учащихся в 2х частях  Часть2</t>
  </si>
  <si>
    <t>Киреев А.</t>
  </si>
  <si>
    <t>Финансовая грамотность: материалы для учащихся 10-11 класы социально-экономический профиль.</t>
  </si>
  <si>
    <t>Финансовая грамотность: учебная программа 10-11классы социально-экономический профиль.</t>
  </si>
  <si>
    <t>Лавренёва Е.</t>
  </si>
  <si>
    <t>Финансовая грамотность: методические рекомедации для учителя 10-11классы социально-экономический профиль.</t>
  </si>
  <si>
    <t>Финансовая грамотность: материалы для родителей 10-11классы социально-экономический профиль.</t>
  </si>
  <si>
    <t>Финансовая грамотность: рабочая тетрадь 10-11классы социально-экономический профиль.</t>
  </si>
  <si>
    <t>10-11класс</t>
  </si>
  <si>
    <t>распоряжение №129 р-од от 18.03.2021</t>
  </si>
  <si>
    <t>Год поступления / издания</t>
  </si>
  <si>
    <t>2015/2016</t>
  </si>
  <si>
    <t>Год поступления/издания</t>
  </si>
  <si>
    <t>2016/2014</t>
  </si>
  <si>
    <t>2021/2022</t>
  </si>
  <si>
    <t>2019/2020</t>
  </si>
  <si>
    <t xml:space="preserve">Год поступления/издания   </t>
  </si>
  <si>
    <t>2012/2011</t>
  </si>
  <si>
    <t>2021/2019</t>
  </si>
  <si>
    <t xml:space="preserve">Бархударов С. Г., Крючков С. Е., Максимов Л. Ю. и др.Русский язык. </t>
  </si>
  <si>
    <t xml:space="preserve"> Воронцов-Вельяминов Б.А. Страут Е.К.  </t>
  </si>
  <si>
    <t>ФГОС цена за 1 экз.-437,80</t>
  </si>
  <si>
    <t>2013/2010</t>
  </si>
  <si>
    <t>издания</t>
  </si>
  <si>
    <t>Год    поступления/издания</t>
  </si>
  <si>
    <t>Год поступления/ издания</t>
  </si>
  <si>
    <t>2011/2010</t>
  </si>
  <si>
    <t xml:space="preserve">Год поступления/ издания  </t>
  </si>
  <si>
    <t>Калинин Б.А. Колосовская Т.А. Ремез В.И. и др.</t>
  </si>
  <si>
    <t xml:space="preserve">Всеобщая история.  История Нового времени. 18 в. </t>
  </si>
  <si>
    <t xml:space="preserve">Год поступления /издания    </t>
  </si>
  <si>
    <t xml:space="preserve">Год поступления/ издания    </t>
  </si>
  <si>
    <t>2013/2011</t>
  </si>
  <si>
    <t>Русский язык (Базовый уровень)  .2-х ч.  1 ч</t>
  </si>
  <si>
    <t>Русский язык (Базовый уровень)  .2-х ч.  2 ч</t>
  </si>
  <si>
    <t xml:space="preserve">Год поступления / издания    </t>
  </si>
  <si>
    <t>Биология (угл ур)</t>
  </si>
  <si>
    <t>№1119-000011 от19.11.2021</t>
  </si>
  <si>
    <t>№000099620  от16.12.2021</t>
  </si>
  <si>
    <t>№708-000098 от08.07.2021</t>
  </si>
  <si>
    <t xml:space="preserve">                        </t>
  </si>
  <si>
    <t>2022/2022</t>
  </si>
  <si>
    <t xml:space="preserve">ФГОС цена за 1 экз.-635,25    </t>
  </si>
  <si>
    <t>№0000369.34 от19.06.2022</t>
  </si>
  <si>
    <t>ФГОС цена за 1 экз.-650,65</t>
  </si>
  <si>
    <t>№000075646 от17.07.2022</t>
  </si>
  <si>
    <t>распоряжение №208 р-од от 14.04.2022</t>
  </si>
  <si>
    <t>2022/2021</t>
  </si>
  <si>
    <t>№000116160 от 20.12.2022</t>
  </si>
  <si>
    <t>2022/2023</t>
  </si>
  <si>
    <t xml:space="preserve"> Нов.ФГОС        </t>
  </si>
  <si>
    <t xml:space="preserve">Нов. ФГОС           </t>
  </si>
  <si>
    <t>№000116599</t>
  </si>
  <si>
    <t>Пасечник В.В</t>
  </si>
  <si>
    <t>№000116079 от 23.12.2022</t>
  </si>
  <si>
    <t xml:space="preserve">ФГОС </t>
  </si>
  <si>
    <t xml:space="preserve">Русский родной язык </t>
  </si>
  <si>
    <t>ФГОС</t>
  </si>
  <si>
    <t>Александрова о.М.,Загоровская О.В., Богданов С.И. и др.</t>
  </si>
  <si>
    <t>БосоваЛ.Л, Босова А.Ю</t>
  </si>
  <si>
    <t xml:space="preserve"> ФГОС </t>
  </si>
  <si>
    <t xml:space="preserve"> ФГОС</t>
  </si>
  <si>
    <t xml:space="preserve">Боголюбов Л. Н., Городецкая Н. И.,Лазебникова А.Ю. и др. / </t>
  </si>
  <si>
    <t>распоряжение 30-од от19.09.2019</t>
  </si>
  <si>
    <t>21комплект</t>
  </si>
  <si>
    <t>издательство ВАКО</t>
  </si>
  <si>
    <t>4кл</t>
  </si>
  <si>
    <t>материалы для учащихся</t>
  </si>
  <si>
    <t>рабочая тетрадь</t>
  </si>
  <si>
    <t>учебная программа</t>
  </si>
  <si>
    <t>методические рекомедации</t>
  </si>
  <si>
    <t>материалы для родителей</t>
  </si>
  <si>
    <t>5-7кл.</t>
  </si>
  <si>
    <t>8-9кл</t>
  </si>
  <si>
    <t>10-11кл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</si>
</sst>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270"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2" fontId="3" fillId="0" borderId="10" xfId="0" applyNumberFormat="1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2" fontId="3" fillId="0" borderId="1" xfId="0" applyNumberFormat="1" applyFont="1" applyBorder="1"/>
    <xf numFmtId="0" fontId="3" fillId="6" borderId="9" xfId="0" applyFont="1" applyFill="1" applyBorder="1"/>
    <xf numFmtId="0" fontId="3" fillId="6" borderId="1" xfId="0" applyFont="1" applyFill="1" applyBorder="1"/>
    <xf numFmtId="2" fontId="3" fillId="6" borderId="10" xfId="0" applyNumberFormat="1" applyFont="1" applyFill="1" applyBorder="1"/>
    <xf numFmtId="16" fontId="3" fillId="7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2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0" fontId="4" fillId="0" borderId="1" xfId="0" applyFont="1" applyBorder="1" applyAlignment="1">
      <alignment vertical="top" wrapText="1"/>
    </xf>
    <xf numFmtId="49" fontId="6" fillId="8" borderId="3" xfId="0" applyNumberFormat="1" applyFont="1" applyFill="1" applyBorder="1" applyAlignment="1">
      <alignment vertical="center" wrapText="1"/>
    </xf>
    <xf numFmtId="49" fontId="6" fillId="8" borderId="3" xfId="0" applyNumberFormat="1" applyFont="1" applyFill="1" applyBorder="1" applyAlignment="1">
      <alignment vertical="center"/>
    </xf>
    <xf numFmtId="0" fontId="3" fillId="0" borderId="1" xfId="0" applyNumberFormat="1" applyFont="1" applyBorder="1"/>
    <xf numFmtId="0" fontId="7" fillId="0" borderId="0" xfId="0" applyFont="1"/>
    <xf numFmtId="49" fontId="6" fillId="8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3" fillId="5" borderId="1" xfId="0" applyFont="1" applyFill="1" applyBorder="1" applyAlignment="1">
      <alignment vertical="top" wrapText="1"/>
    </xf>
    <xf numFmtId="0" fontId="3" fillId="0" borderId="0" xfId="0" applyFont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49" fontId="5" fillId="8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49" fontId="6" fillId="8" borderId="3" xfId="1" applyNumberFormat="1" applyFont="1" applyFill="1" applyBorder="1" applyAlignment="1">
      <alignment vertical="center" wrapText="1"/>
    </xf>
    <xf numFmtId="49" fontId="6" fillId="8" borderId="3" xfId="2" applyNumberFormat="1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6" fillId="8" borderId="3" xfId="2" applyNumberFormat="1" applyFont="1" applyFill="1" applyBorder="1" applyAlignment="1">
      <alignment horizontal="left" vertical="center" wrapText="1"/>
    </xf>
    <xf numFmtId="49" fontId="6" fillId="8" borderId="1" xfId="3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49" fontId="13" fillId="8" borderId="3" xfId="0" applyNumberFormat="1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2" fontId="13" fillId="2" borderId="1" xfId="0" applyNumberFormat="1" applyFont="1" applyFill="1" applyBorder="1" applyAlignment="1">
      <alignment horizontal="center" vertical="top" wrapText="1"/>
    </xf>
    <xf numFmtId="49" fontId="13" fillId="8" borderId="3" xfId="0" applyNumberFormat="1" applyFont="1" applyFill="1" applyBorder="1" applyAlignment="1">
      <alignment vertical="center"/>
    </xf>
    <xf numFmtId="0" fontId="13" fillId="0" borderId="0" xfId="0" applyFont="1" applyAlignment="1" applyProtection="1">
      <alignment horizontal="center" vertical="top"/>
      <protection locked="0"/>
    </xf>
    <xf numFmtId="49" fontId="13" fillId="8" borderId="3" xfId="0" applyNumberFormat="1" applyFont="1" applyFill="1" applyBorder="1" applyAlignment="1">
      <alignment horizontal="left" vertical="center" wrapText="1"/>
    </xf>
    <xf numFmtId="0" fontId="13" fillId="0" borderId="1" xfId="0" applyFont="1" applyBorder="1"/>
    <xf numFmtId="49" fontId="13" fillId="8" borderId="3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13" fillId="8" borderId="3" xfId="2" applyNumberFormat="1" applyFont="1" applyFill="1" applyBorder="1" applyAlignment="1">
      <alignment vertical="center" wrapText="1"/>
    </xf>
    <xf numFmtId="2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" xfId="3" applyNumberFormat="1" applyFont="1" applyFill="1" applyBorder="1" applyAlignment="1">
      <alignment horizontal="left" vertical="center" wrapText="1"/>
    </xf>
    <xf numFmtId="49" fontId="13" fillId="8" borderId="3" xfId="2" applyNumberFormat="1" applyFont="1" applyFill="1" applyBorder="1" applyAlignment="1">
      <alignment horizontal="left" vertical="center" wrapText="1"/>
    </xf>
    <xf numFmtId="49" fontId="13" fillId="8" borderId="16" xfId="3" applyNumberFormat="1" applyFont="1" applyFill="1" applyBorder="1" applyAlignment="1">
      <alignment horizontal="left" vertical="center" wrapText="1"/>
    </xf>
    <xf numFmtId="49" fontId="13" fillId="8" borderId="15" xfId="3" applyNumberFormat="1" applyFont="1" applyFill="1" applyBorder="1" applyAlignment="1">
      <alignment horizontal="left" vertical="center" wrapText="1"/>
    </xf>
    <xf numFmtId="49" fontId="13" fillId="8" borderId="3" xfId="1" applyNumberFormat="1" applyFont="1" applyFill="1" applyBorder="1" applyAlignment="1">
      <alignment horizontal="left" vertical="center" wrapText="1"/>
    </xf>
    <xf numFmtId="49" fontId="13" fillId="8" borderId="1" xfId="2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8" borderId="0" xfId="0" applyFont="1" applyFill="1"/>
    <xf numFmtId="0" fontId="6" fillId="9" borderId="3" xfId="0" applyFont="1" applyFill="1" applyBorder="1" applyAlignment="1">
      <alignment vertical="center" wrapText="1"/>
    </xf>
    <xf numFmtId="49" fontId="6" fillId="8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8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>
      <alignment horizontal="center" vertical="center" wrapText="1"/>
    </xf>
    <xf numFmtId="0" fontId="6" fillId="8" borderId="0" xfId="0" applyFont="1" applyFill="1" applyBorder="1"/>
    <xf numFmtId="0" fontId="3" fillId="0" borderId="0" xfId="0" applyFont="1" applyBorder="1"/>
    <xf numFmtId="0" fontId="6" fillId="8" borderId="0" xfId="0" applyFont="1" applyFill="1" applyBorder="1" applyAlignment="1">
      <alignment horizontal="center" vertical="center"/>
    </xf>
    <xf numFmtId="0" fontId="18" fillId="0" borderId="0" xfId="0" applyFont="1"/>
    <xf numFmtId="0" fontId="15" fillId="0" borderId="1" xfId="0" applyFont="1" applyBorder="1" applyAlignment="1" applyProtection="1">
      <alignment horizontal="left" vertical="center" wrapText="1"/>
      <protection locked="0"/>
    </xf>
    <xf numFmtId="49" fontId="15" fillId="8" borderId="3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5" fillId="8" borderId="1" xfId="3" applyNumberFormat="1" applyFont="1" applyFill="1" applyBorder="1" applyAlignment="1">
      <alignment horizontal="left" vertical="center" wrapText="1"/>
    </xf>
    <xf numFmtId="0" fontId="17" fillId="0" borderId="0" xfId="0" applyFont="1"/>
    <xf numFmtId="49" fontId="15" fillId="8" borderId="3" xfId="2" applyNumberFormat="1" applyFont="1" applyFill="1" applyBorder="1" applyAlignment="1">
      <alignment horizontal="left" vertical="center" wrapText="1"/>
    </xf>
    <xf numFmtId="0" fontId="15" fillId="0" borderId="1" xfId="0" applyFont="1" applyBorder="1"/>
    <xf numFmtId="16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8" borderId="1" xfId="0" applyFont="1" applyFill="1" applyBorder="1" applyAlignment="1" applyProtection="1">
      <alignment horizontal="left" vertical="center" wrapText="1"/>
      <protection locked="0"/>
    </xf>
    <xf numFmtId="0" fontId="13" fillId="8" borderId="4" xfId="0" applyFont="1" applyFill="1" applyBorder="1" applyAlignment="1" applyProtection="1">
      <alignment horizontal="left" vertical="center" wrapText="1"/>
      <protection locked="0"/>
    </xf>
    <xf numFmtId="2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8" borderId="1" xfId="0" applyNumberFormat="1" applyFont="1" applyFill="1" applyBorder="1" applyAlignment="1">
      <alignment horizontal="center" vertical="center" wrapText="1"/>
    </xf>
    <xf numFmtId="0" fontId="14" fillId="8" borderId="0" xfId="0" applyFont="1" applyFill="1"/>
    <xf numFmtId="0" fontId="13" fillId="8" borderId="1" xfId="0" applyFont="1" applyFill="1" applyBorder="1" applyAlignment="1" applyProtection="1">
      <alignment horizontal="center" vertical="top" wrapText="1"/>
      <protection locked="0"/>
    </xf>
    <xf numFmtId="0" fontId="13" fillId="8" borderId="1" xfId="0" applyFont="1" applyFill="1" applyBorder="1" applyAlignment="1" applyProtection="1">
      <alignment vertical="top" wrapText="1"/>
      <protection locked="0"/>
    </xf>
    <xf numFmtId="2" fontId="1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3" fillId="8" borderId="1" xfId="0" applyFont="1" applyFill="1" applyBorder="1" applyAlignment="1" applyProtection="1">
      <protection locked="0"/>
    </xf>
    <xf numFmtId="2" fontId="3" fillId="8" borderId="1" xfId="0" applyNumberFormat="1" applyFont="1" applyFill="1" applyBorder="1" applyAlignment="1">
      <alignment horizontal="center" vertical="top" wrapText="1"/>
    </xf>
    <xf numFmtId="0" fontId="0" fillId="8" borderId="0" xfId="0" applyFill="1"/>
    <xf numFmtId="2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1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9" fontId="6" fillId="8" borderId="16" xfId="3" applyNumberFormat="1" applyFont="1" applyFill="1" applyBorder="1" applyAlignment="1">
      <alignment horizontal="left" vertical="center" wrapText="1"/>
    </xf>
    <xf numFmtId="49" fontId="6" fillId="8" borderId="1" xfId="2" applyNumberFormat="1" applyFont="1" applyFill="1" applyBorder="1" applyAlignment="1">
      <alignment horizontal="left" vertical="center" wrapText="1"/>
    </xf>
    <xf numFmtId="16" fontId="3" fillId="0" borderId="1" xfId="0" applyNumberFormat="1" applyFont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10" fillId="8" borderId="1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horizontal="left" vertical="center"/>
    </xf>
    <xf numFmtId="0" fontId="4" fillId="8" borderId="1" xfId="0" applyFont="1" applyFill="1" applyBorder="1" applyAlignment="1">
      <alignment vertical="top" wrapText="1"/>
    </xf>
    <xf numFmtId="0" fontId="3" fillId="8" borderId="1" xfId="0" applyFont="1" applyFill="1" applyBorder="1"/>
    <xf numFmtId="0" fontId="3" fillId="8" borderId="0" xfId="0" applyFont="1" applyFill="1"/>
    <xf numFmtId="0" fontId="2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wrapText="1"/>
    </xf>
    <xf numFmtId="0" fontId="6" fillId="10" borderId="3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13" fillId="8" borderId="0" xfId="0" applyFont="1" applyFill="1" applyBorder="1" applyAlignment="1" applyProtection="1">
      <alignment horizontal="center" vertical="top"/>
      <protection locked="0"/>
    </xf>
    <xf numFmtId="0" fontId="3" fillId="8" borderId="0" xfId="0" applyFont="1" applyFill="1" applyBorder="1" applyAlignment="1" applyProtection="1">
      <alignment horizontal="center" vertical="top"/>
      <protection locked="0"/>
    </xf>
    <xf numFmtId="2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2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2" fontId="13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2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8" borderId="1" xfId="0" applyNumberFormat="1" applyFont="1" applyFill="1" applyBorder="1" applyAlignment="1">
      <alignment horizontal="center" vertical="center" wrapText="1"/>
    </xf>
    <xf numFmtId="2" fontId="13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2" fontId="10" fillId="1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left" vertical="center" wrapText="1"/>
      <protection locked="0"/>
    </xf>
    <xf numFmtId="49" fontId="19" fillId="8" borderId="3" xfId="0" applyNumberFormat="1" applyFont="1" applyFill="1" applyBorder="1" applyAlignment="1">
      <alignment horizontal="left" vertical="center" wrapText="1"/>
    </xf>
    <xf numFmtId="49" fontId="15" fillId="8" borderId="3" xfId="2" applyNumberFormat="1" applyFont="1" applyFill="1" applyBorder="1" applyAlignment="1">
      <alignment vertic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vertical="top" wrapText="1"/>
      <protection locked="0"/>
    </xf>
    <xf numFmtId="16" fontId="3" fillId="13" borderId="1" xfId="0" applyNumberFormat="1" applyFont="1" applyFill="1" applyBorder="1" applyAlignment="1" applyProtection="1">
      <alignment horizontal="center" vertical="top" wrapText="1"/>
      <protection locked="0"/>
    </xf>
    <xf numFmtId="0" fontId="3" fillId="13" borderId="1" xfId="0" applyFont="1" applyFill="1" applyBorder="1" applyAlignment="1" applyProtection="1">
      <alignment horizontal="center" vertical="top" wrapText="1"/>
      <protection locked="0"/>
    </xf>
    <xf numFmtId="2" fontId="3" fillId="13" borderId="1" xfId="0" applyNumberFormat="1" applyFont="1" applyFill="1" applyBorder="1" applyAlignment="1">
      <alignment horizontal="center" vertical="top" wrapText="1"/>
    </xf>
    <xf numFmtId="0" fontId="0" fillId="13" borderId="0" xfId="0" applyFill="1"/>
    <xf numFmtId="0" fontId="3" fillId="8" borderId="0" xfId="0" applyFont="1" applyFill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2 2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opLeftCell="A100" workbookViewId="0">
      <selection activeCell="H8" sqref="H8:H102"/>
    </sheetView>
  </sheetViews>
  <sheetFormatPr defaultRowHeight="18.75"/>
  <cols>
    <col min="1" max="1" width="13" style="79" customWidth="1"/>
    <col min="2" max="2" width="10.42578125" style="86" customWidth="1"/>
    <col min="3" max="3" width="32.5703125" style="79" customWidth="1"/>
    <col min="4" max="4" width="30.7109375" style="80" customWidth="1"/>
    <col min="5" max="5" width="18.5703125" style="79" customWidth="1"/>
    <col min="6" max="6" width="14.7109375" style="79" customWidth="1"/>
    <col min="7" max="7" width="19.42578125" style="168" customWidth="1"/>
    <col min="8" max="8" width="10.85546875" style="168" customWidth="1"/>
    <col min="9" max="9" width="10.7109375" style="86" customWidth="1"/>
    <col min="10" max="10" width="10.42578125" style="86" customWidth="1"/>
    <col min="11" max="11" width="15" style="86" customWidth="1"/>
    <col min="12" max="12" width="20.42578125" style="79" customWidth="1"/>
    <col min="13" max="13" width="14.7109375" style="79" customWidth="1"/>
    <col min="14" max="14" width="11.85546875" style="79" customWidth="1"/>
    <col min="15" max="15" width="37.5703125" style="79" customWidth="1"/>
  </cols>
  <sheetData>
    <row r="1" spans="1:15" ht="56.25">
      <c r="A1" s="81" t="s">
        <v>0</v>
      </c>
      <c r="B1" s="82" t="s">
        <v>1</v>
      </c>
      <c r="C1" s="81" t="s">
        <v>2</v>
      </c>
      <c r="D1" s="36" t="s">
        <v>3</v>
      </c>
      <c r="E1" s="81" t="s">
        <v>4</v>
      </c>
      <c r="F1" s="81" t="s">
        <v>5</v>
      </c>
      <c r="G1" s="165" t="s">
        <v>924</v>
      </c>
      <c r="H1" s="165" t="s">
        <v>6</v>
      </c>
      <c r="I1" s="82" t="s">
        <v>7</v>
      </c>
      <c r="J1" s="82" t="s">
        <v>8</v>
      </c>
      <c r="K1" s="87" t="s">
        <v>9</v>
      </c>
      <c r="L1" s="81" t="s">
        <v>10</v>
      </c>
      <c r="M1" s="247" t="s">
        <v>107</v>
      </c>
      <c r="N1" s="248"/>
      <c r="O1" s="81" t="s">
        <v>12</v>
      </c>
    </row>
    <row r="2" spans="1:15" s="187" customFormat="1" ht="75">
      <c r="A2" s="183" t="s">
        <v>13</v>
      </c>
      <c r="B2" s="166">
        <v>1</v>
      </c>
      <c r="C2" s="184" t="s">
        <v>17</v>
      </c>
      <c r="D2" s="184" t="s">
        <v>14</v>
      </c>
      <c r="E2" s="183" t="s">
        <v>15</v>
      </c>
      <c r="F2" s="183" t="s">
        <v>108</v>
      </c>
      <c r="G2" s="166" t="s">
        <v>116</v>
      </c>
      <c r="H2" s="166">
        <v>30</v>
      </c>
      <c r="I2" s="166">
        <v>30</v>
      </c>
      <c r="J2" s="185">
        <v>369.93</v>
      </c>
      <c r="K2" s="186">
        <f>I2*J2</f>
        <v>11097.9</v>
      </c>
      <c r="L2" s="183" t="s">
        <v>16</v>
      </c>
      <c r="M2" s="183"/>
      <c r="N2" s="183"/>
      <c r="O2" s="183" t="s">
        <v>82</v>
      </c>
    </row>
    <row r="3" spans="1:15" s="187" customFormat="1" ht="75">
      <c r="A3" s="183" t="s">
        <v>13</v>
      </c>
      <c r="B3" s="166">
        <v>1</v>
      </c>
      <c r="C3" s="184" t="s">
        <v>20</v>
      </c>
      <c r="D3" s="184" t="s">
        <v>14</v>
      </c>
      <c r="E3" s="183" t="s">
        <v>15</v>
      </c>
      <c r="F3" s="183" t="s">
        <v>108</v>
      </c>
      <c r="G3" s="166" t="s">
        <v>116</v>
      </c>
      <c r="H3" s="166">
        <v>30</v>
      </c>
      <c r="I3" s="166"/>
      <c r="J3" s="185"/>
      <c r="K3" s="186">
        <f>I3*J3</f>
        <v>0</v>
      </c>
      <c r="L3" s="183" t="s">
        <v>16</v>
      </c>
      <c r="M3" s="183"/>
      <c r="N3" s="183"/>
      <c r="O3" s="183" t="s">
        <v>624</v>
      </c>
    </row>
    <row r="4" spans="1:15">
      <c r="A4" s="27"/>
      <c r="B4" s="84"/>
      <c r="C4" s="27"/>
      <c r="D4" s="35"/>
      <c r="E4" s="27"/>
      <c r="F4" s="27"/>
      <c r="G4" s="167"/>
      <c r="H4" s="83"/>
      <c r="I4" s="83"/>
      <c r="J4" s="92"/>
      <c r="K4" s="89">
        <f t="shared" ref="K4:K5" si="0">J4*I4</f>
        <v>0</v>
      </c>
      <c r="L4" s="27"/>
      <c r="M4" s="27"/>
      <c r="N4" s="27"/>
      <c r="O4" s="27"/>
    </row>
    <row r="5" spans="1:15">
      <c r="A5" s="27"/>
      <c r="B5" s="84"/>
      <c r="C5" s="27"/>
      <c r="D5" s="35"/>
      <c r="E5" s="27"/>
      <c r="F5" s="27"/>
      <c r="G5" s="167"/>
      <c r="H5" s="83"/>
      <c r="I5" s="83"/>
      <c r="J5" s="92"/>
      <c r="K5" s="89">
        <f t="shared" si="0"/>
        <v>0</v>
      </c>
      <c r="L5" s="27"/>
      <c r="M5" s="27"/>
      <c r="N5" s="27"/>
      <c r="O5" s="27"/>
    </row>
    <row r="6" spans="1:15">
      <c r="A6" s="27"/>
      <c r="B6" s="83"/>
      <c r="C6" s="27"/>
      <c r="D6" s="35"/>
      <c r="E6" s="27"/>
      <c r="F6" s="27"/>
      <c r="G6" s="167"/>
      <c r="H6" s="84"/>
      <c r="I6" s="84"/>
      <c r="J6" s="88"/>
      <c r="K6" s="89">
        <f t="shared" ref="K6" si="1">I6*J6</f>
        <v>0</v>
      </c>
      <c r="L6" s="27"/>
      <c r="M6" s="27"/>
      <c r="N6" s="27"/>
      <c r="O6" s="27"/>
    </row>
    <row r="7" spans="1:15">
      <c r="A7" s="27"/>
      <c r="B7" s="83"/>
      <c r="C7" s="27"/>
      <c r="D7" s="35"/>
      <c r="E7" s="27"/>
      <c r="F7" s="27"/>
      <c r="G7" s="167"/>
      <c r="H7" s="84"/>
      <c r="I7" s="84"/>
      <c r="J7" s="88"/>
      <c r="K7" s="89">
        <f>I7*J7</f>
        <v>0</v>
      </c>
      <c r="L7" s="27"/>
      <c r="M7" s="27"/>
      <c r="N7" s="27"/>
      <c r="O7" s="27"/>
    </row>
    <row r="8" spans="1:15">
      <c r="A8" s="27"/>
      <c r="B8" s="83"/>
      <c r="C8" s="27"/>
      <c r="D8" s="35"/>
      <c r="E8" s="27"/>
      <c r="F8" s="27"/>
      <c r="G8" s="167"/>
      <c r="H8" s="90">
        <f>H2+H3+H4+H5+H6+H7</f>
        <v>60</v>
      </c>
      <c r="I8" s="90">
        <f>I2+I3+I4+I5+I6+I7</f>
        <v>30</v>
      </c>
      <c r="J8" s="91"/>
      <c r="K8" s="91">
        <f>K2+K3+K4+K5+K6+K7</f>
        <v>11097.9</v>
      </c>
      <c r="L8" s="27"/>
      <c r="M8" s="27"/>
      <c r="N8" s="27"/>
      <c r="O8" s="27"/>
    </row>
    <row r="9" spans="1:15" ht="56.25">
      <c r="A9" s="27" t="s">
        <v>21</v>
      </c>
      <c r="B9" s="83">
        <v>1</v>
      </c>
      <c r="C9" s="27" t="s">
        <v>22</v>
      </c>
      <c r="D9" s="35" t="s">
        <v>23</v>
      </c>
      <c r="E9" s="27" t="s">
        <v>109</v>
      </c>
      <c r="F9" s="27" t="s">
        <v>108</v>
      </c>
      <c r="G9" s="167" t="s">
        <v>119</v>
      </c>
      <c r="H9" s="167">
        <v>5</v>
      </c>
      <c r="I9" s="84">
        <v>5</v>
      </c>
      <c r="J9" s="88">
        <v>502.48</v>
      </c>
      <c r="K9" s="89">
        <f t="shared" ref="K9:K14" si="2">I9*J9</f>
        <v>2512.4</v>
      </c>
      <c r="L9" s="27" t="s">
        <v>16</v>
      </c>
      <c r="M9" s="27"/>
      <c r="N9" s="27"/>
      <c r="O9" s="27" t="s">
        <v>97</v>
      </c>
    </row>
    <row r="10" spans="1:15" ht="56.25">
      <c r="A10" s="27" t="s">
        <v>21</v>
      </c>
      <c r="B10" s="83">
        <v>1</v>
      </c>
      <c r="C10" s="27" t="s">
        <v>24</v>
      </c>
      <c r="D10" s="35" t="s">
        <v>23</v>
      </c>
      <c r="E10" s="27" t="s">
        <v>109</v>
      </c>
      <c r="F10" s="27" t="s">
        <v>108</v>
      </c>
      <c r="G10" s="167" t="s">
        <v>119</v>
      </c>
      <c r="H10" s="167">
        <v>5</v>
      </c>
      <c r="I10" s="84"/>
      <c r="J10" s="88"/>
      <c r="K10" s="89">
        <f t="shared" si="2"/>
        <v>0</v>
      </c>
      <c r="L10" s="27" t="s">
        <v>16</v>
      </c>
      <c r="M10" s="27"/>
      <c r="N10" s="27"/>
      <c r="O10" s="27" t="s">
        <v>97</v>
      </c>
    </row>
    <row r="11" spans="1:15" s="123" customFormat="1" ht="56.25">
      <c r="A11" s="118" t="s">
        <v>29</v>
      </c>
      <c r="B11" s="119">
        <v>1</v>
      </c>
      <c r="C11" s="118" t="s">
        <v>22</v>
      </c>
      <c r="D11" s="118" t="s">
        <v>73</v>
      </c>
      <c r="E11" s="118" t="s">
        <v>132</v>
      </c>
      <c r="F11" s="118" t="s">
        <v>108</v>
      </c>
      <c r="G11" s="166" t="s">
        <v>117</v>
      </c>
      <c r="H11" s="166">
        <v>33</v>
      </c>
      <c r="I11" s="120">
        <v>33</v>
      </c>
      <c r="J11" s="121">
        <v>344</v>
      </c>
      <c r="K11" s="122">
        <f t="shared" si="2"/>
        <v>11352</v>
      </c>
      <c r="L11" s="118" t="s">
        <v>31</v>
      </c>
      <c r="M11" s="118"/>
      <c r="N11" s="118"/>
      <c r="O11" s="118" t="s">
        <v>85</v>
      </c>
    </row>
    <row r="12" spans="1:15" s="123" customFormat="1" ht="56.25">
      <c r="A12" s="118" t="s">
        <v>29</v>
      </c>
      <c r="B12" s="119">
        <v>1</v>
      </c>
      <c r="C12" s="118" t="s">
        <v>24</v>
      </c>
      <c r="D12" s="118" t="s">
        <v>73</v>
      </c>
      <c r="E12" s="118" t="s">
        <v>132</v>
      </c>
      <c r="F12" s="118" t="s">
        <v>108</v>
      </c>
      <c r="G12" s="166" t="s">
        <v>117</v>
      </c>
      <c r="H12" s="166">
        <v>33</v>
      </c>
      <c r="I12" s="120"/>
      <c r="J12" s="121"/>
      <c r="K12" s="122">
        <f t="shared" si="2"/>
        <v>0</v>
      </c>
      <c r="L12" s="118" t="s">
        <v>31</v>
      </c>
      <c r="M12" s="118"/>
      <c r="N12" s="118"/>
      <c r="O12" s="118" t="s">
        <v>85</v>
      </c>
    </row>
    <row r="13" spans="1:15" s="123" customFormat="1" ht="56.25">
      <c r="A13" s="118" t="s">
        <v>29</v>
      </c>
      <c r="B13" s="119">
        <v>1</v>
      </c>
      <c r="C13" s="118" t="s">
        <v>22</v>
      </c>
      <c r="D13" s="118" t="s">
        <v>73</v>
      </c>
      <c r="E13" s="118" t="s">
        <v>129</v>
      </c>
      <c r="F13" s="118" t="s">
        <v>108</v>
      </c>
      <c r="G13" s="166" t="s">
        <v>116</v>
      </c>
      <c r="H13" s="166">
        <v>17</v>
      </c>
      <c r="I13" s="120">
        <v>17</v>
      </c>
      <c r="J13" s="121">
        <v>416</v>
      </c>
      <c r="K13" s="122">
        <f t="shared" si="2"/>
        <v>7072</v>
      </c>
      <c r="L13" s="118" t="s">
        <v>31</v>
      </c>
      <c r="M13" s="118"/>
      <c r="N13" s="118"/>
      <c r="O13" s="118" t="s">
        <v>86</v>
      </c>
    </row>
    <row r="14" spans="1:15" s="123" customFormat="1" ht="56.25">
      <c r="A14" s="118" t="s">
        <v>29</v>
      </c>
      <c r="B14" s="119">
        <v>1</v>
      </c>
      <c r="C14" s="118" t="s">
        <v>24</v>
      </c>
      <c r="D14" s="118" t="s">
        <v>73</v>
      </c>
      <c r="E14" s="118" t="s">
        <v>129</v>
      </c>
      <c r="F14" s="118" t="s">
        <v>108</v>
      </c>
      <c r="G14" s="166" t="s">
        <v>116</v>
      </c>
      <c r="H14" s="166">
        <v>17</v>
      </c>
      <c r="I14" s="120"/>
      <c r="J14" s="121"/>
      <c r="K14" s="122">
        <f t="shared" si="2"/>
        <v>0</v>
      </c>
      <c r="L14" s="118" t="s">
        <v>31</v>
      </c>
      <c r="M14" s="118"/>
      <c r="N14" s="118"/>
      <c r="O14" s="118" t="s">
        <v>86</v>
      </c>
    </row>
    <row r="15" spans="1:15">
      <c r="A15" s="27"/>
      <c r="B15" s="83"/>
      <c r="C15" s="27"/>
      <c r="D15" s="35"/>
      <c r="E15" s="27"/>
      <c r="F15" s="27"/>
      <c r="G15" s="167"/>
      <c r="H15" s="90">
        <f>H9+H10+H11+H12+H13+H14</f>
        <v>110</v>
      </c>
      <c r="I15" s="90">
        <f>I9+I10+I11+I12+I13+I14</f>
        <v>55</v>
      </c>
      <c r="J15" s="91"/>
      <c r="K15" s="91">
        <f>K9+K10+K11+K12+K13+K14</f>
        <v>20936.400000000001</v>
      </c>
      <c r="L15" s="27"/>
      <c r="M15" s="27"/>
      <c r="N15" s="27"/>
      <c r="O15" s="27"/>
    </row>
    <row r="16" spans="1:15" s="123" customFormat="1" ht="56.25">
      <c r="A16" s="118" t="s">
        <v>13</v>
      </c>
      <c r="B16" s="119">
        <v>1</v>
      </c>
      <c r="C16" s="118" t="s">
        <v>83</v>
      </c>
      <c r="D16" s="118" t="s">
        <v>34</v>
      </c>
      <c r="E16" s="118" t="s">
        <v>131</v>
      </c>
      <c r="F16" s="118" t="s">
        <v>108</v>
      </c>
      <c r="G16" s="166" t="s">
        <v>116</v>
      </c>
      <c r="H16" s="166">
        <v>1</v>
      </c>
      <c r="I16" s="120">
        <v>1</v>
      </c>
      <c r="J16" s="121">
        <v>324.5</v>
      </c>
      <c r="K16" s="122">
        <f t="shared" ref="K16:K24" si="3">I16*J16</f>
        <v>324.5</v>
      </c>
      <c r="L16" s="118" t="s">
        <v>16</v>
      </c>
      <c r="M16" s="118"/>
      <c r="N16" s="118"/>
      <c r="O16" s="118" t="s">
        <v>87</v>
      </c>
    </row>
    <row r="17" spans="1:15" s="123" customFormat="1" ht="56.25">
      <c r="A17" s="118" t="s">
        <v>13</v>
      </c>
      <c r="B17" s="119">
        <v>1</v>
      </c>
      <c r="C17" s="118" t="s">
        <v>84</v>
      </c>
      <c r="D17" s="118" t="s">
        <v>34</v>
      </c>
      <c r="E17" s="118" t="s">
        <v>131</v>
      </c>
      <c r="F17" s="118" t="s">
        <v>108</v>
      </c>
      <c r="G17" s="166" t="s">
        <v>116</v>
      </c>
      <c r="H17" s="166">
        <v>1</v>
      </c>
      <c r="I17" s="120"/>
      <c r="J17" s="121"/>
      <c r="K17" s="122">
        <f t="shared" si="3"/>
        <v>0</v>
      </c>
      <c r="L17" s="118" t="s">
        <v>16</v>
      </c>
      <c r="M17" s="118"/>
      <c r="N17" s="118"/>
      <c r="O17" s="118" t="s">
        <v>87</v>
      </c>
    </row>
    <row r="18" spans="1:15">
      <c r="A18" s="27"/>
      <c r="B18" s="84"/>
      <c r="C18" s="27"/>
      <c r="D18" s="35"/>
      <c r="E18" s="27"/>
      <c r="F18" s="27"/>
      <c r="G18" s="167"/>
      <c r="H18" s="83"/>
      <c r="I18" s="83"/>
      <c r="J18" s="92"/>
      <c r="K18" s="89">
        <f t="shared" ref="K18:K19" si="4">J18*I18</f>
        <v>0</v>
      </c>
      <c r="L18" s="27"/>
      <c r="M18" s="27"/>
      <c r="N18" s="27"/>
      <c r="O18" s="27"/>
    </row>
    <row r="19" spans="1:15">
      <c r="A19" s="27"/>
      <c r="B19" s="84"/>
      <c r="C19" s="27"/>
      <c r="D19" s="35"/>
      <c r="E19" s="27"/>
      <c r="F19" s="27"/>
      <c r="G19" s="167"/>
      <c r="H19" s="83"/>
      <c r="I19" s="83"/>
      <c r="J19" s="92"/>
      <c r="K19" s="89">
        <f t="shared" si="4"/>
        <v>0</v>
      </c>
      <c r="L19" s="27"/>
      <c r="M19" s="27"/>
      <c r="N19" s="27"/>
      <c r="O19" s="27"/>
    </row>
    <row r="20" spans="1:15" s="123" customFormat="1" ht="37.5">
      <c r="A20" s="118" t="s">
        <v>29</v>
      </c>
      <c r="B20" s="119">
        <v>1</v>
      </c>
      <c r="C20" s="118" t="s">
        <v>42</v>
      </c>
      <c r="D20" s="118" t="s">
        <v>43</v>
      </c>
      <c r="E20" s="118" t="s">
        <v>132</v>
      </c>
      <c r="F20" s="118" t="s">
        <v>108</v>
      </c>
      <c r="G20" s="166" t="s">
        <v>117</v>
      </c>
      <c r="H20" s="166">
        <v>33</v>
      </c>
      <c r="I20" s="120">
        <v>33</v>
      </c>
      <c r="J20" s="121">
        <v>164</v>
      </c>
      <c r="K20" s="122">
        <f t="shared" si="3"/>
        <v>5412</v>
      </c>
      <c r="L20" s="118" t="s">
        <v>31</v>
      </c>
      <c r="M20" s="118"/>
      <c r="N20" s="118"/>
      <c r="O20" s="118" t="s">
        <v>88</v>
      </c>
    </row>
    <row r="21" spans="1:15" s="123" customFormat="1" ht="37.5">
      <c r="A21" s="118" t="s">
        <v>29</v>
      </c>
      <c r="B21" s="119">
        <v>1</v>
      </c>
      <c r="C21" s="118" t="s">
        <v>42</v>
      </c>
      <c r="D21" s="118" t="s">
        <v>43</v>
      </c>
      <c r="E21" s="118" t="s">
        <v>129</v>
      </c>
      <c r="F21" s="118" t="s">
        <v>108</v>
      </c>
      <c r="G21" s="166" t="s">
        <v>112</v>
      </c>
      <c r="H21" s="166">
        <v>17</v>
      </c>
      <c r="I21" s="120">
        <v>17</v>
      </c>
      <c r="J21" s="121">
        <v>199</v>
      </c>
      <c r="K21" s="122">
        <f t="shared" si="3"/>
        <v>3383</v>
      </c>
      <c r="L21" s="118" t="s">
        <v>31</v>
      </c>
      <c r="M21" s="118"/>
      <c r="N21" s="118"/>
      <c r="O21" s="118" t="s">
        <v>89</v>
      </c>
    </row>
    <row r="22" spans="1:15">
      <c r="A22" s="27"/>
      <c r="B22" s="83"/>
      <c r="C22" s="27"/>
      <c r="D22" s="35"/>
      <c r="E22" s="27"/>
      <c r="F22" s="27"/>
      <c r="G22" s="167"/>
      <c r="H22" s="84"/>
      <c r="I22" s="84"/>
      <c r="J22" s="88"/>
      <c r="K22" s="89">
        <f t="shared" si="3"/>
        <v>0</v>
      </c>
      <c r="L22" s="27"/>
      <c r="M22" s="27"/>
      <c r="N22" s="27"/>
      <c r="O22" s="27"/>
    </row>
    <row r="23" spans="1:15">
      <c r="A23" s="27"/>
      <c r="B23" s="83"/>
      <c r="C23" s="27"/>
      <c r="D23" s="35"/>
      <c r="E23" s="27"/>
      <c r="F23" s="27"/>
      <c r="G23" s="167"/>
      <c r="H23" s="84"/>
      <c r="I23" s="84"/>
      <c r="J23" s="88"/>
      <c r="K23" s="89">
        <f t="shared" si="3"/>
        <v>0</v>
      </c>
      <c r="L23" s="27"/>
      <c r="M23" s="27"/>
      <c r="N23" s="27"/>
      <c r="O23" s="27"/>
    </row>
    <row r="24" spans="1:15">
      <c r="A24" s="27"/>
      <c r="B24" s="83"/>
      <c r="C24" s="27"/>
      <c r="D24" s="35"/>
      <c r="E24" s="27"/>
      <c r="F24" s="27"/>
      <c r="G24" s="167"/>
      <c r="H24" s="84"/>
      <c r="I24" s="84"/>
      <c r="J24" s="88"/>
      <c r="K24" s="89">
        <f t="shared" si="3"/>
        <v>0</v>
      </c>
      <c r="L24" s="27"/>
      <c r="M24" s="27"/>
      <c r="N24" s="27"/>
      <c r="O24" s="27"/>
    </row>
    <row r="25" spans="1:15">
      <c r="A25" s="27"/>
      <c r="B25" s="83"/>
      <c r="C25" s="27"/>
      <c r="D25" s="35"/>
      <c r="E25" s="27"/>
      <c r="F25" s="27"/>
      <c r="G25" s="167"/>
      <c r="H25" s="90">
        <f>H16+H17+H18+H19+H20+H21+H22+H23+H24</f>
        <v>52</v>
      </c>
      <c r="I25" s="91">
        <f>I16+I17+I18+I19+I20+I21+I22+I23+I24</f>
        <v>51</v>
      </c>
      <c r="J25" s="91"/>
      <c r="K25" s="91">
        <f>K16+K17+K18+K19+K20+K21+K22+K23+K24</f>
        <v>9119.5</v>
      </c>
      <c r="L25" s="27"/>
      <c r="M25" s="27"/>
      <c r="N25" s="27"/>
      <c r="O25" s="27"/>
    </row>
    <row r="26" spans="1:15" ht="37.5">
      <c r="A26" s="27" t="s">
        <v>21</v>
      </c>
      <c r="B26" s="83">
        <v>1</v>
      </c>
      <c r="C26" s="27" t="s">
        <v>36</v>
      </c>
      <c r="D26" s="35" t="s">
        <v>37</v>
      </c>
      <c r="E26" s="27" t="s">
        <v>109</v>
      </c>
      <c r="F26" s="27" t="s">
        <v>108</v>
      </c>
      <c r="G26" s="167" t="s">
        <v>119</v>
      </c>
      <c r="H26" s="167">
        <v>5</v>
      </c>
      <c r="I26" s="84">
        <v>5</v>
      </c>
      <c r="J26" s="88">
        <v>406.89</v>
      </c>
      <c r="K26" s="89">
        <f>I26*J26</f>
        <v>2034.4499999999998</v>
      </c>
      <c r="L26" s="27" t="s">
        <v>16</v>
      </c>
      <c r="M26" s="27"/>
      <c r="N26" s="27"/>
      <c r="O26" s="27" t="s">
        <v>99</v>
      </c>
    </row>
    <row r="27" spans="1:15">
      <c r="A27" s="27"/>
      <c r="B27" s="83"/>
      <c r="C27" s="27"/>
      <c r="D27" s="35"/>
      <c r="E27" s="27"/>
      <c r="F27" s="27"/>
      <c r="G27" s="167"/>
      <c r="H27" s="84"/>
      <c r="I27" s="84"/>
      <c r="J27" s="88"/>
      <c r="K27" s="89">
        <f>I27*J27</f>
        <v>0</v>
      </c>
      <c r="L27" s="27"/>
      <c r="M27" s="27"/>
      <c r="N27" s="27"/>
      <c r="O27" s="27"/>
    </row>
    <row r="28" spans="1:15">
      <c r="A28" s="27"/>
      <c r="B28" s="83"/>
      <c r="C28" s="27"/>
      <c r="D28" s="35"/>
      <c r="E28" s="27"/>
      <c r="F28" s="27"/>
      <c r="G28" s="167"/>
      <c r="H28" s="90">
        <f>H26+H27</f>
        <v>5</v>
      </c>
      <c r="I28" s="90">
        <f>I26+I27</f>
        <v>5</v>
      </c>
      <c r="J28" s="91"/>
      <c r="K28" s="91">
        <f>K26+K27</f>
        <v>2034.4499999999998</v>
      </c>
      <c r="L28" s="27"/>
      <c r="M28" s="27"/>
      <c r="N28" s="27"/>
      <c r="O28" s="27"/>
    </row>
    <row r="29" spans="1:15" s="187" customFormat="1" ht="37.5">
      <c r="A29" s="183" t="s">
        <v>13</v>
      </c>
      <c r="B29" s="166">
        <v>1</v>
      </c>
      <c r="C29" s="183" t="s">
        <v>74</v>
      </c>
      <c r="D29" s="183" t="s">
        <v>32</v>
      </c>
      <c r="E29" s="183" t="s">
        <v>130</v>
      </c>
      <c r="F29" s="183" t="s">
        <v>108</v>
      </c>
      <c r="G29" s="166" t="s">
        <v>116</v>
      </c>
      <c r="H29" s="166">
        <v>31</v>
      </c>
      <c r="I29" s="166">
        <v>31</v>
      </c>
      <c r="J29" s="185">
        <v>233.64</v>
      </c>
      <c r="K29" s="186">
        <f>I29*J29</f>
        <v>7242.8399999999992</v>
      </c>
      <c r="L29" s="183" t="s">
        <v>16</v>
      </c>
      <c r="M29" s="183"/>
      <c r="N29" s="183"/>
      <c r="O29" s="183" t="s">
        <v>100</v>
      </c>
    </row>
    <row r="30" spans="1:15" s="179" customFormat="1">
      <c r="A30" s="173"/>
      <c r="B30" s="177"/>
      <c r="C30" s="173"/>
      <c r="D30" s="173"/>
      <c r="E30" s="173"/>
      <c r="F30" s="173"/>
      <c r="G30" s="226"/>
      <c r="H30" s="226"/>
      <c r="I30" s="175"/>
      <c r="J30" s="176"/>
      <c r="K30" s="235"/>
      <c r="L30" s="173"/>
      <c r="M30" s="173"/>
      <c r="N30" s="173"/>
      <c r="O30" s="173"/>
    </row>
    <row r="31" spans="1:15" s="123" customFormat="1" ht="37.5">
      <c r="A31" s="118" t="s">
        <v>29</v>
      </c>
      <c r="B31" s="119">
        <v>1</v>
      </c>
      <c r="C31" s="118" t="s">
        <v>74</v>
      </c>
      <c r="D31" s="118" t="s">
        <v>75</v>
      </c>
      <c r="E31" s="118" t="s">
        <v>132</v>
      </c>
      <c r="F31" s="118" t="s">
        <v>108</v>
      </c>
      <c r="G31" s="166" t="s">
        <v>117</v>
      </c>
      <c r="H31" s="166">
        <v>33</v>
      </c>
      <c r="I31" s="120">
        <v>33</v>
      </c>
      <c r="J31" s="121">
        <v>168</v>
      </c>
      <c r="K31" s="122">
        <f>I31*J31</f>
        <v>5544</v>
      </c>
      <c r="L31" s="118" t="s">
        <v>31</v>
      </c>
      <c r="M31" s="118"/>
      <c r="N31" s="118"/>
      <c r="O31" s="118" t="s">
        <v>90</v>
      </c>
    </row>
    <row r="32" spans="1:15" s="123" customFormat="1" ht="37.5">
      <c r="A32" s="118" t="s">
        <v>29</v>
      </c>
      <c r="B32" s="119">
        <v>1</v>
      </c>
      <c r="C32" s="118" t="s">
        <v>74</v>
      </c>
      <c r="D32" s="118" t="s">
        <v>75</v>
      </c>
      <c r="E32" s="118" t="s">
        <v>129</v>
      </c>
      <c r="F32" s="118" t="s">
        <v>108</v>
      </c>
      <c r="G32" s="166" t="s">
        <v>112</v>
      </c>
      <c r="H32" s="166">
        <v>17</v>
      </c>
      <c r="I32" s="120">
        <v>17</v>
      </c>
      <c r="J32" s="121">
        <v>208</v>
      </c>
      <c r="K32" s="122">
        <f>I32*J32</f>
        <v>3536</v>
      </c>
      <c r="L32" s="118" t="s">
        <v>31</v>
      </c>
      <c r="M32" s="118"/>
      <c r="N32" s="118"/>
      <c r="O32" s="118" t="s">
        <v>93</v>
      </c>
    </row>
    <row r="33" spans="1:15">
      <c r="A33" s="27"/>
      <c r="B33" s="83"/>
      <c r="C33" s="27"/>
      <c r="D33" s="35"/>
      <c r="E33" s="27"/>
      <c r="F33" s="27"/>
      <c r="G33" s="167"/>
      <c r="H33" s="84"/>
      <c r="I33" s="84"/>
      <c r="J33" s="88"/>
      <c r="K33" s="89">
        <f>I33*J33</f>
        <v>0</v>
      </c>
      <c r="L33" s="27"/>
      <c r="M33" s="27"/>
      <c r="N33" s="27"/>
      <c r="O33" s="27"/>
    </row>
    <row r="34" spans="1:15">
      <c r="A34" s="27"/>
      <c r="B34" s="83"/>
      <c r="C34" s="27"/>
      <c r="D34" s="35"/>
      <c r="E34" s="27"/>
      <c r="F34" s="27"/>
      <c r="G34" s="167"/>
      <c r="H34" s="90">
        <f>H29+H30+H31+H32+H33</f>
        <v>81</v>
      </c>
      <c r="I34" s="90">
        <f>I29+I30+I31+I32+I33</f>
        <v>81</v>
      </c>
      <c r="J34" s="91"/>
      <c r="K34" s="91">
        <f>K29+K30+K31+K32+K33</f>
        <v>16322.84</v>
      </c>
      <c r="L34" s="27"/>
      <c r="M34" s="27"/>
      <c r="N34" s="27"/>
      <c r="O34" s="27"/>
    </row>
    <row r="35" spans="1:15">
      <c r="A35" s="27"/>
      <c r="B35" s="84"/>
      <c r="C35" s="27"/>
      <c r="D35" s="35"/>
      <c r="E35" s="27"/>
      <c r="F35" s="27"/>
      <c r="G35" s="167"/>
      <c r="H35" s="83"/>
      <c r="I35" s="83"/>
      <c r="J35" s="92"/>
      <c r="K35" s="89">
        <f t="shared" ref="K35:K36" si="5">J35*I35</f>
        <v>0</v>
      </c>
      <c r="L35" s="27"/>
      <c r="M35" s="27"/>
      <c r="N35" s="27"/>
      <c r="O35" s="27"/>
    </row>
    <row r="36" spans="1:15">
      <c r="A36" s="27"/>
      <c r="B36" s="84"/>
      <c r="C36" s="27"/>
      <c r="D36" s="35"/>
      <c r="E36" s="27"/>
      <c r="F36" s="27"/>
      <c r="G36" s="167"/>
      <c r="H36" s="83"/>
      <c r="I36" s="83"/>
      <c r="J36" s="92"/>
      <c r="K36" s="89">
        <f t="shared" si="5"/>
        <v>0</v>
      </c>
      <c r="L36" s="27"/>
      <c r="M36" s="27"/>
      <c r="N36" s="27"/>
      <c r="O36" s="27"/>
    </row>
    <row r="37" spans="1:15" ht="37.5">
      <c r="A37" s="27" t="s">
        <v>21</v>
      </c>
      <c r="B37" s="83">
        <v>1</v>
      </c>
      <c r="C37" s="27" t="s">
        <v>25</v>
      </c>
      <c r="D37" s="35" t="s">
        <v>26</v>
      </c>
      <c r="E37" s="27" t="s">
        <v>109</v>
      </c>
      <c r="F37" s="27" t="s">
        <v>108</v>
      </c>
      <c r="G37" s="167" t="s">
        <v>119</v>
      </c>
      <c r="H37" s="167">
        <v>5</v>
      </c>
      <c r="I37" s="84">
        <v>5</v>
      </c>
      <c r="J37" s="88">
        <v>739.86</v>
      </c>
      <c r="K37" s="89">
        <f t="shared" ref="K37:K48" si="6">I37*J37</f>
        <v>3699.3</v>
      </c>
      <c r="L37" s="27" t="s">
        <v>16</v>
      </c>
      <c r="M37" s="27"/>
      <c r="N37" s="27"/>
      <c r="O37" s="27" t="s">
        <v>102</v>
      </c>
    </row>
    <row r="38" spans="1:15" ht="37.5">
      <c r="A38" s="27" t="s">
        <v>21</v>
      </c>
      <c r="B38" s="83">
        <v>1</v>
      </c>
      <c r="C38" s="27" t="s">
        <v>27</v>
      </c>
      <c r="D38" s="35" t="s">
        <v>26</v>
      </c>
      <c r="E38" s="27" t="s">
        <v>109</v>
      </c>
      <c r="F38" s="27" t="s">
        <v>108</v>
      </c>
      <c r="G38" s="167" t="s">
        <v>119</v>
      </c>
      <c r="H38" s="167">
        <v>5</v>
      </c>
      <c r="I38" s="84"/>
      <c r="J38" s="88"/>
      <c r="K38" s="89">
        <f t="shared" si="6"/>
        <v>0</v>
      </c>
      <c r="L38" s="27" t="s">
        <v>16</v>
      </c>
      <c r="M38" s="27"/>
      <c r="N38" s="27"/>
      <c r="O38" s="27" t="s">
        <v>28</v>
      </c>
    </row>
    <row r="39" spans="1:15" s="123" customFormat="1" ht="56.25">
      <c r="A39" s="118" t="s">
        <v>13</v>
      </c>
      <c r="B39" s="119">
        <v>1</v>
      </c>
      <c r="C39" s="118" t="s">
        <v>80</v>
      </c>
      <c r="D39" s="118" t="s">
        <v>50</v>
      </c>
      <c r="E39" s="118" t="s">
        <v>128</v>
      </c>
      <c r="F39" s="118" t="s">
        <v>108</v>
      </c>
      <c r="G39" s="166" t="s">
        <v>116</v>
      </c>
      <c r="H39" s="166">
        <v>30</v>
      </c>
      <c r="I39" s="120">
        <v>30</v>
      </c>
      <c r="J39" s="121">
        <v>369.93</v>
      </c>
      <c r="K39" s="122">
        <f t="shared" si="6"/>
        <v>11097.9</v>
      </c>
      <c r="L39" s="118" t="s">
        <v>16</v>
      </c>
      <c r="M39" s="118"/>
      <c r="N39" s="118"/>
      <c r="O39" s="118" t="s">
        <v>91</v>
      </c>
    </row>
    <row r="40" spans="1:15" s="123" customFormat="1" ht="56.25">
      <c r="A40" s="118" t="s">
        <v>13</v>
      </c>
      <c r="B40" s="119">
        <v>1</v>
      </c>
      <c r="C40" s="118" t="s">
        <v>81</v>
      </c>
      <c r="D40" s="118" t="s">
        <v>50</v>
      </c>
      <c r="E40" s="118" t="s">
        <v>126</v>
      </c>
      <c r="F40" s="118" t="s">
        <v>108</v>
      </c>
      <c r="G40" s="166" t="s">
        <v>116</v>
      </c>
      <c r="H40" s="166">
        <v>30</v>
      </c>
      <c r="I40" s="120"/>
      <c r="J40" s="121"/>
      <c r="K40" s="122">
        <f t="shared" si="6"/>
        <v>0</v>
      </c>
      <c r="L40" s="118" t="s">
        <v>16</v>
      </c>
      <c r="M40" s="118"/>
      <c r="N40" s="118"/>
      <c r="O40" s="118" t="s">
        <v>625</v>
      </c>
    </row>
    <row r="41" spans="1:15">
      <c r="A41" s="27"/>
      <c r="B41" s="84"/>
      <c r="C41" s="27"/>
      <c r="D41" s="35"/>
      <c r="E41" s="27"/>
      <c r="F41" s="27"/>
      <c r="G41" s="167"/>
      <c r="H41" s="83"/>
      <c r="I41" s="83"/>
      <c r="J41" s="92"/>
      <c r="K41" s="89">
        <f t="shared" ref="K41:K42" si="7">J41*I41</f>
        <v>0</v>
      </c>
      <c r="L41" s="27"/>
      <c r="M41" s="27"/>
      <c r="N41" s="27"/>
      <c r="O41" s="27"/>
    </row>
    <row r="42" spans="1:15">
      <c r="A42" s="27"/>
      <c r="B42" s="84"/>
      <c r="C42" s="27"/>
      <c r="D42" s="35"/>
      <c r="E42" s="27"/>
      <c r="F42" s="27"/>
      <c r="G42" s="167"/>
      <c r="H42" s="83"/>
      <c r="I42" s="83"/>
      <c r="J42" s="92"/>
      <c r="K42" s="89">
        <f t="shared" si="7"/>
        <v>0</v>
      </c>
      <c r="L42" s="27"/>
      <c r="M42" s="27"/>
      <c r="N42" s="27"/>
      <c r="O42" s="27"/>
    </row>
    <row r="43" spans="1:15" s="123" customFormat="1" ht="37.5">
      <c r="A43" s="118" t="s">
        <v>29</v>
      </c>
      <c r="B43" s="119">
        <v>1</v>
      </c>
      <c r="C43" s="118" t="s">
        <v>25</v>
      </c>
      <c r="D43" s="118" t="s">
        <v>30</v>
      </c>
      <c r="E43" s="118" t="s">
        <v>132</v>
      </c>
      <c r="F43" s="118" t="s">
        <v>108</v>
      </c>
      <c r="G43" s="166" t="s">
        <v>117</v>
      </c>
      <c r="H43" s="166">
        <v>33</v>
      </c>
      <c r="I43" s="120">
        <v>33</v>
      </c>
      <c r="J43" s="121">
        <v>344</v>
      </c>
      <c r="K43" s="122">
        <f t="shared" si="6"/>
        <v>11352</v>
      </c>
      <c r="L43" s="118" t="s">
        <v>31</v>
      </c>
      <c r="M43" s="118"/>
      <c r="N43" s="118"/>
      <c r="O43" s="118" t="s">
        <v>92</v>
      </c>
    </row>
    <row r="44" spans="1:15" s="123" customFormat="1" ht="37.5">
      <c r="A44" s="118" t="s">
        <v>29</v>
      </c>
      <c r="B44" s="119">
        <v>1</v>
      </c>
      <c r="C44" s="118" t="s">
        <v>27</v>
      </c>
      <c r="D44" s="118" t="s">
        <v>30</v>
      </c>
      <c r="E44" s="118" t="s">
        <v>132</v>
      </c>
      <c r="F44" s="118" t="s">
        <v>108</v>
      </c>
      <c r="G44" s="166" t="s">
        <v>117</v>
      </c>
      <c r="H44" s="166">
        <v>33</v>
      </c>
      <c r="I44" s="120"/>
      <c r="J44" s="121"/>
      <c r="K44" s="122">
        <f t="shared" si="6"/>
        <v>0</v>
      </c>
      <c r="L44" s="118" t="s">
        <v>31</v>
      </c>
      <c r="M44" s="118"/>
      <c r="N44" s="118"/>
      <c r="O44" s="118" t="s">
        <v>92</v>
      </c>
    </row>
    <row r="45" spans="1:15" s="123" customFormat="1" ht="37.5">
      <c r="A45" s="118" t="s">
        <v>29</v>
      </c>
      <c r="B45" s="119">
        <v>1</v>
      </c>
      <c r="C45" s="118" t="s">
        <v>25</v>
      </c>
      <c r="D45" s="118" t="s">
        <v>30</v>
      </c>
      <c r="E45" s="118" t="s">
        <v>127</v>
      </c>
      <c r="F45" s="118" t="s">
        <v>108</v>
      </c>
      <c r="G45" s="166" t="s">
        <v>112</v>
      </c>
      <c r="H45" s="166">
        <v>17</v>
      </c>
      <c r="I45" s="120">
        <v>17</v>
      </c>
      <c r="J45" s="121">
        <v>416</v>
      </c>
      <c r="K45" s="122">
        <f t="shared" si="6"/>
        <v>7072</v>
      </c>
      <c r="L45" s="118" t="s">
        <v>31</v>
      </c>
      <c r="M45" s="118"/>
      <c r="N45" s="118"/>
      <c r="O45" s="118" t="s">
        <v>93</v>
      </c>
    </row>
    <row r="46" spans="1:15" s="123" customFormat="1" ht="37.5">
      <c r="A46" s="118" t="s">
        <v>29</v>
      </c>
      <c r="B46" s="119">
        <v>1</v>
      </c>
      <c r="C46" s="118" t="s">
        <v>27</v>
      </c>
      <c r="D46" s="118" t="s">
        <v>30</v>
      </c>
      <c r="E46" s="118" t="s">
        <v>127</v>
      </c>
      <c r="F46" s="118" t="s">
        <v>108</v>
      </c>
      <c r="G46" s="166" t="s">
        <v>112</v>
      </c>
      <c r="H46" s="166">
        <v>17</v>
      </c>
      <c r="I46" s="120"/>
      <c r="J46" s="121"/>
      <c r="K46" s="122">
        <f t="shared" si="6"/>
        <v>0</v>
      </c>
      <c r="L46" s="118" t="s">
        <v>31</v>
      </c>
      <c r="M46" s="118"/>
      <c r="N46" s="118"/>
      <c r="O46" s="118" t="s">
        <v>93</v>
      </c>
    </row>
    <row r="47" spans="1:15">
      <c r="A47" s="27"/>
      <c r="B47" s="83"/>
      <c r="C47" s="27"/>
      <c r="D47" s="35"/>
      <c r="E47" s="27"/>
      <c r="F47" s="27"/>
      <c r="G47" s="167"/>
      <c r="H47" s="84"/>
      <c r="I47" s="84"/>
      <c r="J47" s="88"/>
      <c r="K47" s="89">
        <f t="shared" si="6"/>
        <v>0</v>
      </c>
      <c r="L47" s="27"/>
      <c r="M47" s="27"/>
      <c r="N47" s="27"/>
      <c r="O47" s="27"/>
    </row>
    <row r="48" spans="1:15">
      <c r="A48" s="27"/>
      <c r="B48" s="83"/>
      <c r="C48" s="27"/>
      <c r="D48" s="35"/>
      <c r="E48" s="27"/>
      <c r="F48" s="27"/>
      <c r="G48" s="167"/>
      <c r="H48" s="84"/>
      <c r="I48" s="84"/>
      <c r="J48" s="88"/>
      <c r="K48" s="89">
        <f t="shared" si="6"/>
        <v>0</v>
      </c>
      <c r="L48" s="27"/>
      <c r="M48" s="27"/>
      <c r="N48" s="27"/>
      <c r="O48" s="27"/>
    </row>
    <row r="49" spans="1:15">
      <c r="A49" s="27"/>
      <c r="B49" s="83"/>
      <c r="C49" s="27"/>
      <c r="D49" s="35"/>
      <c r="E49" s="27"/>
      <c r="F49" s="27"/>
      <c r="G49" s="167"/>
      <c r="H49" s="90">
        <f>H35+H36+H37+H38+H39+H40+H41+H42+H43+H44+H45+H46+H47+H48</f>
        <v>170</v>
      </c>
      <c r="I49" s="90">
        <f>I35+I36+I37+I38+I39+I40+I41+I42+I43+I44+I45+I46+I47+I48</f>
        <v>85</v>
      </c>
      <c r="J49" s="91"/>
      <c r="K49" s="91">
        <f>K35+K36+K37+K38+K39+K40+K41+K42+K43+K44+K45+K46+K47+K48</f>
        <v>33221.199999999997</v>
      </c>
      <c r="L49" s="27"/>
      <c r="M49" s="27"/>
      <c r="N49" s="27"/>
      <c r="O49" s="27"/>
    </row>
    <row r="50" spans="1:15" s="123" customFormat="1" ht="37.5">
      <c r="A50" s="118" t="s">
        <v>13</v>
      </c>
      <c r="B50" s="119">
        <v>1</v>
      </c>
      <c r="C50" s="118" t="s">
        <v>78</v>
      </c>
      <c r="D50" s="118" t="s">
        <v>76</v>
      </c>
      <c r="E50" s="118" t="s">
        <v>126</v>
      </c>
      <c r="F50" s="118" t="s">
        <v>108</v>
      </c>
      <c r="G50" s="166" t="s">
        <v>116</v>
      </c>
      <c r="H50" s="166">
        <v>30</v>
      </c>
      <c r="I50" s="119">
        <v>30</v>
      </c>
      <c r="J50" s="124">
        <v>369.93</v>
      </c>
      <c r="K50" s="122">
        <f>I50*J50</f>
        <v>11097.9</v>
      </c>
      <c r="L50" s="118" t="s">
        <v>16</v>
      </c>
      <c r="M50" s="118"/>
      <c r="N50" s="118"/>
      <c r="O50" s="118" t="s">
        <v>91</v>
      </c>
    </row>
    <row r="51" spans="1:15" s="123" customFormat="1" ht="37.5">
      <c r="A51" s="118" t="s">
        <v>13</v>
      </c>
      <c r="B51" s="119">
        <v>1</v>
      </c>
      <c r="C51" s="118" t="s">
        <v>79</v>
      </c>
      <c r="D51" s="118" t="s">
        <v>76</v>
      </c>
      <c r="E51" s="118" t="s">
        <v>126</v>
      </c>
      <c r="F51" s="118" t="s">
        <v>108</v>
      </c>
      <c r="G51" s="166" t="s">
        <v>116</v>
      </c>
      <c r="H51" s="166">
        <v>30</v>
      </c>
      <c r="I51" s="119"/>
      <c r="J51" s="124"/>
      <c r="K51" s="122">
        <f t="shared" ref="K51:K53" si="8">J51*I51</f>
        <v>0</v>
      </c>
      <c r="L51" s="118" t="s">
        <v>16</v>
      </c>
      <c r="M51" s="118"/>
      <c r="N51" s="118"/>
      <c r="O51" s="118" t="s">
        <v>91</v>
      </c>
    </row>
    <row r="52" spans="1:15">
      <c r="A52" s="27"/>
      <c r="B52" s="84"/>
      <c r="C52" s="27"/>
      <c r="D52" s="35"/>
      <c r="E52" s="27"/>
      <c r="F52" s="27"/>
      <c r="G52" s="167"/>
      <c r="H52" s="83"/>
      <c r="I52" s="83"/>
      <c r="J52" s="92"/>
      <c r="K52" s="89">
        <f t="shared" si="8"/>
        <v>0</v>
      </c>
      <c r="L52" s="27"/>
      <c r="M52" s="27"/>
      <c r="N52" s="27"/>
      <c r="O52" s="27"/>
    </row>
    <row r="53" spans="1:15">
      <c r="A53" s="27"/>
      <c r="B53" s="84"/>
      <c r="C53" s="27"/>
      <c r="D53" s="35"/>
      <c r="E53" s="27"/>
      <c r="F53" s="27"/>
      <c r="G53" s="167"/>
      <c r="H53" s="83"/>
      <c r="I53" s="83"/>
      <c r="J53" s="92"/>
      <c r="K53" s="89">
        <f t="shared" si="8"/>
        <v>0</v>
      </c>
      <c r="L53" s="27"/>
      <c r="M53" s="27"/>
      <c r="N53" s="27"/>
      <c r="O53" s="27"/>
    </row>
    <row r="54" spans="1:15" s="123" customFormat="1" ht="37.5">
      <c r="A54" s="118" t="s">
        <v>29</v>
      </c>
      <c r="B54" s="120">
        <v>1</v>
      </c>
      <c r="C54" s="118" t="s">
        <v>78</v>
      </c>
      <c r="D54" s="118" t="s">
        <v>77</v>
      </c>
      <c r="E54" s="118" t="s">
        <v>132</v>
      </c>
      <c r="F54" s="118" t="s">
        <v>108</v>
      </c>
      <c r="G54" s="166" t="s">
        <v>117</v>
      </c>
      <c r="H54" s="166">
        <v>33</v>
      </c>
      <c r="I54" s="119">
        <v>33</v>
      </c>
      <c r="J54" s="124">
        <v>328</v>
      </c>
      <c r="K54" s="122">
        <f>J54*I54</f>
        <v>10824</v>
      </c>
      <c r="L54" s="118" t="s">
        <v>31</v>
      </c>
      <c r="M54" s="118"/>
      <c r="N54" s="118"/>
      <c r="O54" s="118" t="s">
        <v>88</v>
      </c>
    </row>
    <row r="55" spans="1:15" s="123" customFormat="1" ht="37.5">
      <c r="A55" s="118" t="s">
        <v>29</v>
      </c>
      <c r="B55" s="119">
        <v>1</v>
      </c>
      <c r="C55" s="118" t="s">
        <v>79</v>
      </c>
      <c r="D55" s="118" t="s">
        <v>77</v>
      </c>
      <c r="E55" s="118" t="s">
        <v>132</v>
      </c>
      <c r="F55" s="118" t="s">
        <v>108</v>
      </c>
      <c r="G55" s="166" t="s">
        <v>117</v>
      </c>
      <c r="H55" s="166">
        <v>33</v>
      </c>
      <c r="I55" s="119"/>
      <c r="J55" s="124"/>
      <c r="K55" s="122">
        <f>J55*I55</f>
        <v>0</v>
      </c>
      <c r="L55" s="118" t="s">
        <v>31</v>
      </c>
      <c r="M55" s="118"/>
      <c r="N55" s="118"/>
      <c r="O55" s="118" t="s">
        <v>88</v>
      </c>
    </row>
    <row r="56" spans="1:15" s="123" customFormat="1" ht="37.5">
      <c r="A56" s="118" t="s">
        <v>29</v>
      </c>
      <c r="B56" s="119">
        <v>1</v>
      </c>
      <c r="C56" s="118" t="s">
        <v>78</v>
      </c>
      <c r="D56" s="118" t="s">
        <v>77</v>
      </c>
      <c r="E56" s="118" t="s">
        <v>129</v>
      </c>
      <c r="F56" s="118" t="s">
        <v>108</v>
      </c>
      <c r="G56" s="166" t="s">
        <v>112</v>
      </c>
      <c r="H56" s="166">
        <v>17</v>
      </c>
      <c r="I56" s="119">
        <v>17</v>
      </c>
      <c r="J56" s="124">
        <v>428</v>
      </c>
      <c r="K56" s="122">
        <f>J56*I56</f>
        <v>7276</v>
      </c>
      <c r="L56" s="118" t="s">
        <v>31</v>
      </c>
      <c r="M56" s="118"/>
      <c r="N56" s="118"/>
      <c r="O56" s="118" t="s">
        <v>94</v>
      </c>
    </row>
    <row r="57" spans="1:15" s="123" customFormat="1" ht="37.5">
      <c r="A57" s="118" t="s">
        <v>29</v>
      </c>
      <c r="B57" s="119">
        <v>1</v>
      </c>
      <c r="C57" s="118" t="s">
        <v>79</v>
      </c>
      <c r="D57" s="118" t="s">
        <v>77</v>
      </c>
      <c r="E57" s="118" t="s">
        <v>129</v>
      </c>
      <c r="F57" s="118" t="s">
        <v>108</v>
      </c>
      <c r="G57" s="166" t="s">
        <v>112</v>
      </c>
      <c r="H57" s="166">
        <v>17</v>
      </c>
      <c r="I57" s="119"/>
      <c r="J57" s="124"/>
      <c r="K57" s="122">
        <f>J57*I57</f>
        <v>0</v>
      </c>
      <c r="L57" s="118" t="s">
        <v>31</v>
      </c>
      <c r="M57" s="118"/>
      <c r="N57" s="118"/>
      <c r="O57" s="118" t="s">
        <v>94</v>
      </c>
    </row>
    <row r="58" spans="1:15">
      <c r="A58" s="27"/>
      <c r="B58" s="84"/>
      <c r="C58" s="27"/>
      <c r="D58" s="35"/>
      <c r="E58" s="27"/>
      <c r="F58" s="27"/>
      <c r="G58" s="167"/>
      <c r="H58" s="83"/>
      <c r="I58" s="83"/>
      <c r="J58" s="92"/>
      <c r="K58" s="89">
        <f t="shared" ref="K58" si="9">J58*I58</f>
        <v>0</v>
      </c>
      <c r="L58" s="27"/>
      <c r="M58" s="27"/>
      <c r="N58" s="27"/>
      <c r="O58" s="27"/>
    </row>
    <row r="59" spans="1:15">
      <c r="A59" s="27"/>
      <c r="B59" s="84"/>
      <c r="C59" s="27"/>
      <c r="D59" s="35"/>
      <c r="E59" s="27"/>
      <c r="F59" s="27"/>
      <c r="G59" s="167"/>
      <c r="H59" s="90">
        <f>H50+H51+H52+H53+H54+H55+H56+H57+H58</f>
        <v>160</v>
      </c>
      <c r="I59" s="90">
        <f>I50+I51+I52+I53+I54+I55+I56+I57+I58</f>
        <v>80</v>
      </c>
      <c r="J59" s="91"/>
      <c r="K59" s="91">
        <f>K50+K51+K52+K53+K54+K55+K56+K57+K58</f>
        <v>29197.9</v>
      </c>
      <c r="L59" s="27"/>
      <c r="M59" s="27"/>
      <c r="N59" s="27"/>
      <c r="O59" s="27"/>
    </row>
    <row r="60" spans="1:15" ht="37.5">
      <c r="A60" s="27" t="s">
        <v>21</v>
      </c>
      <c r="B60" s="83">
        <v>1</v>
      </c>
      <c r="C60" s="27" t="s">
        <v>47</v>
      </c>
      <c r="D60" s="35" t="s">
        <v>48</v>
      </c>
      <c r="E60" s="27" t="s">
        <v>109</v>
      </c>
      <c r="F60" s="27" t="s">
        <v>108</v>
      </c>
      <c r="G60" s="167" t="s">
        <v>119</v>
      </c>
      <c r="H60" s="167">
        <v>5</v>
      </c>
      <c r="I60" s="84">
        <v>5</v>
      </c>
      <c r="J60" s="88">
        <v>452.1</v>
      </c>
      <c r="K60" s="89">
        <f>I60*J60</f>
        <v>2260.5</v>
      </c>
      <c r="L60" s="27" t="s">
        <v>16</v>
      </c>
      <c r="M60" s="27"/>
      <c r="N60" s="27"/>
      <c r="O60" s="27" t="s">
        <v>105</v>
      </c>
    </row>
    <row r="61" spans="1:15" ht="37.5">
      <c r="A61" s="27" t="s">
        <v>21</v>
      </c>
      <c r="B61" s="83">
        <v>1</v>
      </c>
      <c r="C61" s="27" t="s">
        <v>49</v>
      </c>
      <c r="D61" s="35" t="s">
        <v>48</v>
      </c>
      <c r="E61" s="27" t="s">
        <v>109</v>
      </c>
      <c r="F61" s="27" t="s">
        <v>108</v>
      </c>
      <c r="G61" s="167" t="s">
        <v>119</v>
      </c>
      <c r="H61" s="167">
        <v>5</v>
      </c>
      <c r="I61" s="84"/>
      <c r="J61" s="88"/>
      <c r="K61" s="89">
        <f>I61*J61</f>
        <v>0</v>
      </c>
      <c r="L61" s="27" t="s">
        <v>16</v>
      </c>
      <c r="M61" s="27"/>
      <c r="N61" s="27"/>
      <c r="O61" s="27" t="s">
        <v>105</v>
      </c>
    </row>
    <row r="62" spans="1:15">
      <c r="A62" s="27"/>
      <c r="B62" s="83"/>
      <c r="C62" s="27"/>
      <c r="D62" s="35"/>
      <c r="E62" s="27"/>
      <c r="F62" s="27"/>
      <c r="G62" s="167"/>
      <c r="H62" s="84"/>
      <c r="I62" s="84"/>
      <c r="J62" s="88"/>
      <c r="K62" s="89">
        <f>I62*J62</f>
        <v>0</v>
      </c>
      <c r="L62" s="27"/>
      <c r="M62" s="27"/>
      <c r="N62" s="27"/>
      <c r="O62" s="27"/>
    </row>
    <row r="63" spans="1:15">
      <c r="A63" s="27"/>
      <c r="B63" s="83"/>
      <c r="C63" s="27"/>
      <c r="D63" s="35"/>
      <c r="E63" s="27"/>
      <c r="F63" s="27"/>
      <c r="G63" s="167"/>
      <c r="H63" s="93">
        <f>H60+H61+H62</f>
        <v>10</v>
      </c>
      <c r="I63" s="93">
        <f>I60+I61+I62</f>
        <v>5</v>
      </c>
      <c r="J63" s="94"/>
      <c r="K63" s="91">
        <f>K60+K61+K62</f>
        <v>2260.5</v>
      </c>
      <c r="L63" s="27"/>
      <c r="M63" s="27"/>
      <c r="N63" s="27"/>
      <c r="O63" s="27"/>
    </row>
    <row r="64" spans="1:15" s="123" customFormat="1" ht="37.5">
      <c r="A64" s="118" t="s">
        <v>29</v>
      </c>
      <c r="B64" s="119">
        <v>1</v>
      </c>
      <c r="C64" s="118" t="s">
        <v>38</v>
      </c>
      <c r="D64" s="118" t="s">
        <v>39</v>
      </c>
      <c r="E64" s="118" t="s">
        <v>133</v>
      </c>
      <c r="F64" s="118" t="s">
        <v>108</v>
      </c>
      <c r="G64" s="166" t="s">
        <v>117</v>
      </c>
      <c r="H64" s="166">
        <v>6</v>
      </c>
      <c r="I64" s="120">
        <v>6</v>
      </c>
      <c r="J64" s="121">
        <v>172</v>
      </c>
      <c r="K64" s="122">
        <f>J64*I64</f>
        <v>1032</v>
      </c>
      <c r="L64" s="118" t="s">
        <v>31</v>
      </c>
      <c r="M64" s="118"/>
      <c r="N64" s="118"/>
      <c r="O64" s="118" t="s">
        <v>95</v>
      </c>
    </row>
    <row r="65" spans="1:19">
      <c r="A65" s="27"/>
      <c r="B65" s="83"/>
      <c r="C65" s="27"/>
      <c r="D65" s="35"/>
      <c r="E65" s="27"/>
      <c r="F65" s="27"/>
      <c r="G65" s="167"/>
      <c r="H65" s="84"/>
      <c r="I65" s="84"/>
      <c r="J65" s="88"/>
      <c r="K65" s="89">
        <f t="shared" ref="K65:K71" si="10">I65*J65</f>
        <v>0</v>
      </c>
      <c r="L65" s="27"/>
      <c r="M65" s="27"/>
      <c r="N65" s="27"/>
      <c r="O65" s="27"/>
    </row>
    <row r="66" spans="1:19">
      <c r="A66" s="27"/>
      <c r="B66" s="83"/>
      <c r="C66" s="27"/>
      <c r="D66" s="35"/>
      <c r="E66" s="27"/>
      <c r="F66" s="27"/>
      <c r="G66" s="167"/>
      <c r="H66" s="90">
        <f>H64+H65</f>
        <v>6</v>
      </c>
      <c r="I66" s="90">
        <f>I64+I65</f>
        <v>6</v>
      </c>
      <c r="J66" s="91"/>
      <c r="K66" s="91">
        <f>K64+K65</f>
        <v>1032</v>
      </c>
      <c r="L66" s="27"/>
      <c r="M66" s="27"/>
      <c r="N66" s="27"/>
      <c r="O66" s="27"/>
    </row>
    <row r="67" spans="1:19" s="123" customFormat="1" ht="37.5">
      <c r="A67" s="118" t="s">
        <v>29</v>
      </c>
      <c r="B67" s="119">
        <v>1</v>
      </c>
      <c r="C67" s="118" t="s">
        <v>40</v>
      </c>
      <c r="D67" s="118" t="s">
        <v>41</v>
      </c>
      <c r="E67" s="118" t="s">
        <v>125</v>
      </c>
      <c r="F67" s="118" t="s">
        <v>108</v>
      </c>
      <c r="G67" s="166" t="s">
        <v>116</v>
      </c>
      <c r="H67" s="166">
        <v>1</v>
      </c>
      <c r="I67" s="120">
        <v>1</v>
      </c>
      <c r="J67" s="121">
        <v>209</v>
      </c>
      <c r="K67" s="122">
        <f>J67*I67</f>
        <v>209</v>
      </c>
      <c r="L67" s="118" t="s">
        <v>31</v>
      </c>
      <c r="M67" s="118"/>
      <c r="N67" s="118"/>
      <c r="O67" s="118" t="s">
        <v>96</v>
      </c>
    </row>
    <row r="68" spans="1:19">
      <c r="A68" s="27"/>
      <c r="B68" s="83"/>
      <c r="C68" s="27"/>
      <c r="D68" s="35"/>
      <c r="E68" s="27"/>
      <c r="F68" s="27"/>
      <c r="G68" s="167"/>
      <c r="H68" s="84"/>
      <c r="I68" s="84"/>
      <c r="J68" s="88"/>
      <c r="K68" s="89">
        <f t="shared" ref="K68" si="11">I68*J68</f>
        <v>0</v>
      </c>
      <c r="L68" s="27"/>
      <c r="M68" s="27"/>
      <c r="N68" s="27"/>
      <c r="O68" s="27"/>
    </row>
    <row r="69" spans="1:19">
      <c r="A69" s="27"/>
      <c r="B69" s="83"/>
      <c r="C69" s="27"/>
      <c r="D69" s="35"/>
      <c r="E69" s="27"/>
      <c r="F69" s="27"/>
      <c r="G69" s="167"/>
      <c r="H69" s="90">
        <f>H67+H68</f>
        <v>1</v>
      </c>
      <c r="I69" s="90">
        <f>I67+I68</f>
        <v>1</v>
      </c>
      <c r="J69" s="91"/>
      <c r="K69" s="91">
        <f>K67+K68</f>
        <v>209</v>
      </c>
      <c r="L69" s="27"/>
      <c r="M69" s="27"/>
      <c r="N69" s="27"/>
      <c r="O69" s="27"/>
    </row>
    <row r="70" spans="1:19" ht="37.5">
      <c r="A70" s="27" t="s">
        <v>13</v>
      </c>
      <c r="B70" s="85" t="s">
        <v>44</v>
      </c>
      <c r="C70" s="27" t="s">
        <v>45</v>
      </c>
      <c r="D70" s="35" t="s">
        <v>46</v>
      </c>
      <c r="E70" s="27" t="s">
        <v>110</v>
      </c>
      <c r="F70" s="27" t="s">
        <v>108</v>
      </c>
      <c r="G70" s="167" t="s">
        <v>585</v>
      </c>
      <c r="H70" s="167">
        <v>2</v>
      </c>
      <c r="I70" s="84">
        <v>2</v>
      </c>
      <c r="J70" s="88">
        <v>320.20999999999998</v>
      </c>
      <c r="K70" s="89">
        <f t="shared" si="10"/>
        <v>640.41999999999996</v>
      </c>
      <c r="L70" s="27" t="s">
        <v>31</v>
      </c>
      <c r="M70" s="27"/>
      <c r="N70" s="27"/>
      <c r="O70" s="27" t="s">
        <v>106</v>
      </c>
    </row>
    <row r="71" spans="1:19">
      <c r="A71" s="27"/>
      <c r="B71" s="83"/>
      <c r="C71" s="27"/>
      <c r="D71" s="35"/>
      <c r="E71" s="27"/>
      <c r="F71" s="27"/>
      <c r="G71" s="167"/>
      <c r="H71" s="84"/>
      <c r="I71" s="84"/>
      <c r="J71" s="88"/>
      <c r="K71" s="89">
        <f t="shared" si="10"/>
        <v>0</v>
      </c>
      <c r="L71" s="27"/>
      <c r="M71" s="27"/>
      <c r="N71" s="27"/>
      <c r="O71" s="27"/>
    </row>
    <row r="72" spans="1:19">
      <c r="A72" s="27"/>
      <c r="B72" s="83"/>
      <c r="C72" s="27"/>
      <c r="D72" s="35"/>
      <c r="E72" s="27"/>
      <c r="F72" s="27"/>
      <c r="G72" s="167"/>
      <c r="H72" s="90">
        <f>H70+H71</f>
        <v>2</v>
      </c>
      <c r="I72" s="90">
        <f>I70+I71</f>
        <v>2</v>
      </c>
      <c r="J72" s="91"/>
      <c r="K72" s="91">
        <f>K70+K71</f>
        <v>640.41999999999996</v>
      </c>
      <c r="L72" s="27"/>
      <c r="M72" s="27"/>
      <c r="N72" s="27"/>
      <c r="O72" s="27"/>
    </row>
    <row r="73" spans="1:19">
      <c r="A73" s="27"/>
      <c r="B73" s="84">
        <v>1</v>
      </c>
      <c r="C73" s="27"/>
      <c r="D73" s="35"/>
      <c r="E73" s="27"/>
      <c r="F73" s="27"/>
      <c r="G73" s="167"/>
      <c r="H73" s="83"/>
      <c r="I73" s="83"/>
      <c r="J73" s="92"/>
      <c r="K73" s="89">
        <f>J73*I73</f>
        <v>0</v>
      </c>
      <c r="L73" s="27"/>
      <c r="M73" s="27"/>
      <c r="N73" s="27"/>
      <c r="O73" s="27"/>
    </row>
    <row r="74" spans="1:19">
      <c r="A74" s="27"/>
      <c r="B74" s="84"/>
      <c r="C74" s="27"/>
      <c r="D74" s="35"/>
      <c r="E74" s="27"/>
      <c r="F74" s="27"/>
      <c r="G74" s="167"/>
      <c r="H74" s="83"/>
      <c r="I74" s="83"/>
      <c r="J74" s="92"/>
      <c r="K74" s="89">
        <f t="shared" ref="K74:K77" si="12">J74*I74</f>
        <v>0</v>
      </c>
      <c r="L74" s="27"/>
      <c r="M74" s="27"/>
      <c r="N74" s="84"/>
      <c r="O74" s="27"/>
      <c r="P74" s="35"/>
      <c r="Q74" s="27"/>
      <c r="R74" s="27"/>
      <c r="S74" s="84"/>
    </row>
    <row r="75" spans="1:19">
      <c r="H75" s="83"/>
      <c r="I75" s="83"/>
      <c r="J75" s="92"/>
      <c r="K75" s="89">
        <f t="shared" si="12"/>
        <v>0</v>
      </c>
      <c r="L75" s="27"/>
      <c r="M75" s="27"/>
      <c r="N75" s="27"/>
      <c r="O75" s="27"/>
    </row>
    <row r="76" spans="1:19">
      <c r="A76" s="27"/>
      <c r="B76" s="84"/>
      <c r="C76" s="27"/>
      <c r="D76" s="35"/>
      <c r="E76" s="27"/>
      <c r="F76" s="27"/>
      <c r="G76" s="167"/>
      <c r="H76" s="83"/>
      <c r="I76" s="83"/>
      <c r="J76" s="92"/>
      <c r="K76" s="89">
        <f t="shared" si="12"/>
        <v>0</v>
      </c>
      <c r="L76" s="27"/>
      <c r="M76" s="27"/>
      <c r="N76" s="27"/>
      <c r="O76" s="27"/>
    </row>
    <row r="77" spans="1:19">
      <c r="A77" s="27"/>
      <c r="B77" s="84"/>
      <c r="C77" s="27"/>
      <c r="D77" s="35"/>
      <c r="E77" s="27"/>
      <c r="F77" s="27"/>
      <c r="G77" s="167"/>
      <c r="H77" s="83"/>
      <c r="I77" s="83"/>
      <c r="J77" s="92"/>
      <c r="K77" s="89">
        <f t="shared" si="12"/>
        <v>0</v>
      </c>
      <c r="L77" s="27"/>
      <c r="M77" s="27"/>
      <c r="N77" s="27"/>
      <c r="O77" s="27"/>
    </row>
    <row r="78" spans="1:19">
      <c r="A78" s="27"/>
      <c r="B78" s="84"/>
      <c r="C78" s="27"/>
      <c r="D78" s="35"/>
      <c r="E78" s="27"/>
      <c r="F78" s="27"/>
      <c r="G78" s="167"/>
      <c r="H78" s="90">
        <f>SUM(H73:H77)</f>
        <v>0</v>
      </c>
      <c r="I78" s="90">
        <f>SUM(I73:I77)</f>
        <v>0</v>
      </c>
      <c r="J78" s="91"/>
      <c r="K78" s="91">
        <f>K73+K74+K75+K76+K77</f>
        <v>0</v>
      </c>
      <c r="L78" s="27"/>
      <c r="M78" s="27"/>
      <c r="N78" s="27"/>
      <c r="O78" s="27"/>
    </row>
    <row r="79" spans="1:19">
      <c r="A79" s="27"/>
      <c r="B79" s="84">
        <v>1</v>
      </c>
      <c r="C79" s="27"/>
      <c r="D79" s="35"/>
      <c r="E79" s="27"/>
      <c r="F79" s="27"/>
      <c r="G79" s="167"/>
      <c r="H79" s="83"/>
      <c r="I79" s="83"/>
      <c r="J79" s="92"/>
      <c r="K79" s="89">
        <f>J79*I79</f>
        <v>0</v>
      </c>
      <c r="L79" s="27"/>
      <c r="M79" s="27"/>
      <c r="N79" s="27"/>
      <c r="O79" s="27"/>
    </row>
    <row r="80" spans="1:19">
      <c r="A80" s="27"/>
      <c r="B80" s="84"/>
      <c r="C80" s="27"/>
      <c r="D80" s="35"/>
      <c r="E80" s="27"/>
      <c r="F80" s="27"/>
      <c r="G80" s="167"/>
      <c r="H80" s="83"/>
      <c r="I80" s="83"/>
      <c r="J80" s="92"/>
      <c r="K80" s="89">
        <f t="shared" ref="K80:K83" si="13">J80*I80</f>
        <v>0</v>
      </c>
      <c r="L80" s="27"/>
      <c r="M80" s="27"/>
      <c r="N80" s="27"/>
      <c r="O80" s="27"/>
    </row>
    <row r="81" spans="1:15">
      <c r="A81" s="27"/>
      <c r="B81" s="84"/>
      <c r="C81" s="27"/>
      <c r="D81" s="35"/>
      <c r="E81" s="27"/>
      <c r="F81" s="27"/>
      <c r="G81" s="167"/>
      <c r="H81" s="83"/>
      <c r="I81" s="83"/>
      <c r="J81" s="92"/>
      <c r="K81" s="89">
        <f t="shared" si="13"/>
        <v>0</v>
      </c>
      <c r="L81" s="27"/>
      <c r="M81" s="27"/>
      <c r="N81" s="27"/>
      <c r="O81" s="27"/>
    </row>
    <row r="82" spans="1:15">
      <c r="A82" s="27"/>
      <c r="B82" s="84"/>
      <c r="C82" s="27"/>
      <c r="D82" s="35"/>
      <c r="E82" s="27"/>
      <c r="F82" s="27"/>
      <c r="G82" s="167"/>
      <c r="H82" s="83"/>
      <c r="I82" s="83"/>
      <c r="J82" s="92"/>
      <c r="K82" s="89">
        <f t="shared" si="13"/>
        <v>0</v>
      </c>
      <c r="L82" s="27"/>
      <c r="M82" s="27"/>
      <c r="N82" s="27"/>
      <c r="O82" s="27"/>
    </row>
    <row r="83" spans="1:15">
      <c r="A83" s="27"/>
      <c r="B83" s="84"/>
      <c r="C83" s="27"/>
      <c r="D83" s="35"/>
      <c r="E83" s="27"/>
      <c r="F83" s="27"/>
      <c r="G83" s="167"/>
      <c r="H83" s="83"/>
      <c r="I83" s="83"/>
      <c r="J83" s="92"/>
      <c r="K83" s="89">
        <f t="shared" si="13"/>
        <v>0</v>
      </c>
      <c r="L83" s="27"/>
      <c r="M83" s="27"/>
      <c r="N83" s="27"/>
      <c r="O83" s="27"/>
    </row>
    <row r="84" spans="1:15">
      <c r="A84" s="27"/>
      <c r="B84" s="84"/>
      <c r="C84" s="27"/>
      <c r="D84" s="35"/>
      <c r="E84" s="27"/>
      <c r="F84" s="27"/>
      <c r="G84" s="167"/>
      <c r="H84" s="90">
        <f>SUM(H79:H83)</f>
        <v>0</v>
      </c>
      <c r="I84" s="90">
        <f>SUM(I79:I83)</f>
        <v>0</v>
      </c>
      <c r="J84" s="91"/>
      <c r="K84" s="91">
        <f>K79+K80+K81+K82+K83</f>
        <v>0</v>
      </c>
      <c r="L84" s="27"/>
      <c r="M84" s="27"/>
      <c r="N84" s="27"/>
      <c r="O84" s="27"/>
    </row>
    <row r="85" spans="1:15">
      <c r="A85" s="27"/>
      <c r="B85" s="84">
        <v>1</v>
      </c>
      <c r="C85" s="27"/>
      <c r="D85" s="35"/>
      <c r="E85" s="27"/>
      <c r="F85" s="27"/>
      <c r="G85" s="167"/>
      <c r="H85" s="83"/>
      <c r="I85" s="83"/>
      <c r="J85" s="92"/>
      <c r="K85" s="89">
        <f>J85*I85</f>
        <v>0</v>
      </c>
      <c r="L85" s="27"/>
      <c r="M85" s="27"/>
      <c r="N85" s="27"/>
      <c r="O85" s="27"/>
    </row>
    <row r="86" spans="1:15">
      <c r="A86" s="27"/>
      <c r="B86" s="84"/>
      <c r="C86" s="27"/>
      <c r="D86" s="35"/>
      <c r="E86" s="27"/>
      <c r="F86" s="27"/>
      <c r="G86" s="167"/>
      <c r="H86" s="83"/>
      <c r="I86" s="83"/>
      <c r="J86" s="92"/>
      <c r="K86" s="89">
        <f t="shared" ref="K86:K89" si="14">J86*I86</f>
        <v>0</v>
      </c>
      <c r="L86" s="27"/>
      <c r="M86" s="27"/>
      <c r="N86" s="27"/>
      <c r="O86" s="27"/>
    </row>
    <row r="87" spans="1:15">
      <c r="A87" s="27"/>
      <c r="B87" s="84"/>
      <c r="C87" s="27"/>
      <c r="D87" s="35"/>
      <c r="E87" s="27"/>
      <c r="F87" s="27"/>
      <c r="G87" s="167"/>
      <c r="H87" s="83"/>
      <c r="I87" s="83"/>
      <c r="J87" s="92"/>
      <c r="K87" s="89">
        <f t="shared" si="14"/>
        <v>0</v>
      </c>
      <c r="L87" s="27"/>
      <c r="M87" s="27"/>
      <c r="N87" s="27"/>
      <c r="O87" s="27"/>
    </row>
    <row r="88" spans="1:15">
      <c r="A88" s="27"/>
      <c r="B88" s="84"/>
      <c r="C88" s="27"/>
      <c r="D88" s="35"/>
      <c r="E88" s="27"/>
      <c r="F88" s="27"/>
      <c r="G88" s="167"/>
      <c r="H88" s="83"/>
      <c r="I88" s="83"/>
      <c r="J88" s="92"/>
      <c r="K88" s="89">
        <f t="shared" si="14"/>
        <v>0</v>
      </c>
      <c r="L88" s="27"/>
      <c r="M88" s="27"/>
      <c r="N88" s="27"/>
      <c r="O88" s="27"/>
    </row>
    <row r="89" spans="1:15">
      <c r="A89" s="27"/>
      <c r="B89" s="84"/>
      <c r="C89" s="27"/>
      <c r="D89" s="35"/>
      <c r="E89" s="27"/>
      <c r="F89" s="27"/>
      <c r="G89" s="167"/>
      <c r="H89" s="83"/>
      <c r="I89" s="83"/>
      <c r="J89" s="92"/>
      <c r="K89" s="89">
        <f t="shared" si="14"/>
        <v>0</v>
      </c>
      <c r="L89" s="27"/>
      <c r="M89" s="27"/>
      <c r="N89" s="27"/>
      <c r="O89" s="27"/>
    </row>
    <row r="90" spans="1:15">
      <c r="A90" s="27"/>
      <c r="B90" s="84"/>
      <c r="C90" s="27"/>
      <c r="D90" s="35"/>
      <c r="E90" s="27"/>
      <c r="F90" s="27"/>
      <c r="G90" s="167"/>
      <c r="H90" s="90">
        <f>SUM(H85:H89)</f>
        <v>0</v>
      </c>
      <c r="I90" s="90">
        <f>SUM(I85:I89)</f>
        <v>0</v>
      </c>
      <c r="J90" s="91"/>
      <c r="K90" s="91">
        <f>K85+K86+K87+K88+K89</f>
        <v>0</v>
      </c>
      <c r="L90" s="27"/>
      <c r="M90" s="27"/>
      <c r="N90" s="27"/>
      <c r="O90" s="27"/>
    </row>
    <row r="91" spans="1:15">
      <c r="A91" s="27"/>
      <c r="B91" s="84">
        <v>1</v>
      </c>
      <c r="C91" s="27"/>
      <c r="D91" s="35"/>
      <c r="E91" s="27"/>
      <c r="F91" s="27"/>
      <c r="G91" s="167"/>
      <c r="H91" s="83"/>
      <c r="I91" s="83"/>
      <c r="J91" s="92"/>
      <c r="K91" s="89">
        <f>J91*I91</f>
        <v>0</v>
      </c>
      <c r="L91" s="27"/>
      <c r="M91" s="27"/>
      <c r="N91" s="27"/>
      <c r="O91" s="27"/>
    </row>
    <row r="92" spans="1:15">
      <c r="A92" s="27"/>
      <c r="B92" s="84"/>
      <c r="C92" s="27"/>
      <c r="D92" s="35"/>
      <c r="E92" s="27"/>
      <c r="F92" s="27"/>
      <c r="G92" s="167"/>
      <c r="H92" s="83"/>
      <c r="I92" s="83"/>
      <c r="J92" s="92"/>
      <c r="K92" s="89">
        <f t="shared" ref="K92:K95" si="15">J92*I92</f>
        <v>0</v>
      </c>
      <c r="L92" s="27"/>
      <c r="M92" s="27"/>
      <c r="N92" s="27"/>
      <c r="O92" s="27"/>
    </row>
    <row r="93" spans="1:15">
      <c r="A93" s="27"/>
      <c r="B93" s="84"/>
      <c r="C93" s="27"/>
      <c r="D93" s="35"/>
      <c r="E93" s="27"/>
      <c r="F93" s="27"/>
      <c r="G93" s="167"/>
      <c r="H93" s="83"/>
      <c r="I93" s="83"/>
      <c r="J93" s="92"/>
      <c r="K93" s="89">
        <f t="shared" si="15"/>
        <v>0</v>
      </c>
      <c r="L93" s="27"/>
      <c r="M93" s="27"/>
      <c r="N93" s="27"/>
      <c r="O93" s="27"/>
    </row>
    <row r="94" spans="1:15">
      <c r="A94" s="27"/>
      <c r="B94" s="84"/>
      <c r="C94" s="27"/>
      <c r="D94" s="35"/>
      <c r="E94" s="27"/>
      <c r="F94" s="27"/>
      <c r="G94" s="167"/>
      <c r="H94" s="83"/>
      <c r="I94" s="83"/>
      <c r="J94" s="92"/>
      <c r="K94" s="89">
        <f t="shared" si="15"/>
        <v>0</v>
      </c>
      <c r="L94" s="27"/>
      <c r="M94" s="27"/>
      <c r="N94" s="27"/>
      <c r="O94" s="27"/>
    </row>
    <row r="95" spans="1:15">
      <c r="A95" s="27"/>
      <c r="B95" s="84"/>
      <c r="C95" s="27"/>
      <c r="D95" s="35"/>
      <c r="E95" s="27"/>
      <c r="F95" s="27"/>
      <c r="G95" s="167"/>
      <c r="H95" s="83"/>
      <c r="I95" s="83"/>
      <c r="J95" s="92"/>
      <c r="K95" s="89">
        <f t="shared" si="15"/>
        <v>0</v>
      </c>
      <c r="L95" s="27"/>
      <c r="M95" s="27"/>
      <c r="N95" s="27"/>
      <c r="O95" s="27"/>
    </row>
    <row r="96" spans="1:15">
      <c r="A96" s="27"/>
      <c r="B96" s="84"/>
      <c r="C96" s="27"/>
      <c r="D96" s="35"/>
      <c r="E96" s="27"/>
      <c r="F96" s="27"/>
      <c r="G96" s="167"/>
      <c r="H96" s="90">
        <f>SUM(H91:H95)</f>
        <v>0</v>
      </c>
      <c r="I96" s="90">
        <f>SUM(I91:I95)</f>
        <v>0</v>
      </c>
      <c r="J96" s="91"/>
      <c r="K96" s="91">
        <f>K91+K92+K93+K94+K95</f>
        <v>0</v>
      </c>
      <c r="L96" s="27"/>
      <c r="M96" s="27"/>
      <c r="N96" s="27"/>
      <c r="O96" s="27"/>
    </row>
    <row r="97" spans="1:15">
      <c r="A97" s="27"/>
      <c r="B97" s="84">
        <v>1</v>
      </c>
      <c r="C97" s="27"/>
      <c r="D97" s="35"/>
      <c r="E97" s="27"/>
      <c r="F97" s="27"/>
      <c r="G97" s="167"/>
      <c r="H97" s="83"/>
      <c r="I97" s="83"/>
      <c r="J97" s="92"/>
      <c r="K97" s="89">
        <f>J97*I97</f>
        <v>0</v>
      </c>
      <c r="L97" s="27"/>
      <c r="M97" s="27"/>
      <c r="N97" s="27"/>
      <c r="O97" s="27"/>
    </row>
    <row r="98" spans="1:15">
      <c r="A98" s="27"/>
      <c r="B98" s="84"/>
      <c r="C98" s="27"/>
      <c r="D98" s="35"/>
      <c r="E98" s="27"/>
      <c r="F98" s="27"/>
      <c r="G98" s="167"/>
      <c r="H98" s="83"/>
      <c r="I98" s="83"/>
      <c r="J98" s="92"/>
      <c r="K98" s="89">
        <f t="shared" ref="K98:K101" si="16">J98*I98</f>
        <v>0</v>
      </c>
      <c r="L98" s="27"/>
      <c r="M98" s="27"/>
      <c r="N98" s="27"/>
      <c r="O98" s="27"/>
    </row>
    <row r="99" spans="1:15">
      <c r="A99" s="27"/>
      <c r="B99" s="84"/>
      <c r="C99" s="27"/>
      <c r="D99" s="35"/>
      <c r="E99" s="27"/>
      <c r="F99" s="27"/>
      <c r="G99" s="167"/>
      <c r="H99" s="83"/>
      <c r="I99" s="83"/>
      <c r="J99" s="92"/>
      <c r="K99" s="89">
        <f t="shared" si="16"/>
        <v>0</v>
      </c>
      <c r="L99" s="27"/>
      <c r="M99" s="27"/>
      <c r="N99" s="27"/>
      <c r="O99" s="27"/>
    </row>
    <row r="100" spans="1:15">
      <c r="A100" s="27"/>
      <c r="B100" s="84"/>
      <c r="C100" s="27"/>
      <c r="D100" s="35"/>
      <c r="E100" s="27"/>
      <c r="F100" s="27"/>
      <c r="G100" s="167"/>
      <c r="H100" s="83"/>
      <c r="I100" s="83"/>
      <c r="J100" s="92"/>
      <c r="K100" s="89">
        <f t="shared" si="16"/>
        <v>0</v>
      </c>
      <c r="L100" s="27"/>
      <c r="M100" s="27"/>
      <c r="N100" s="27"/>
      <c r="O100" s="27"/>
    </row>
    <row r="101" spans="1:15">
      <c r="A101" s="27"/>
      <c r="B101" s="84"/>
      <c r="C101" s="27"/>
      <c r="D101" s="35"/>
      <c r="E101" s="27"/>
      <c r="F101" s="27"/>
      <c r="G101" s="167"/>
      <c r="H101" s="83"/>
      <c r="I101" s="83"/>
      <c r="J101" s="92"/>
      <c r="K101" s="89">
        <f t="shared" si="16"/>
        <v>0</v>
      </c>
      <c r="L101" s="27"/>
      <c r="M101" s="27"/>
      <c r="N101" s="27"/>
      <c r="O101" s="27"/>
    </row>
    <row r="102" spans="1:15">
      <c r="A102" s="27"/>
      <c r="B102" s="84"/>
      <c r="C102" s="27"/>
      <c r="D102" s="35"/>
      <c r="E102" s="27"/>
      <c r="F102" s="27"/>
      <c r="G102" s="167"/>
      <c r="H102" s="90">
        <f>SUM(H97:H101)</f>
        <v>0</v>
      </c>
      <c r="I102" s="90">
        <f>SUM(I97:I101)</f>
        <v>0</v>
      </c>
      <c r="J102" s="91"/>
      <c r="K102" s="91">
        <f>K97+K98+K99+K100+K101</f>
        <v>0</v>
      </c>
      <c r="L102" s="27"/>
      <c r="M102" s="27"/>
      <c r="N102" s="27"/>
      <c r="O102" s="27"/>
    </row>
    <row r="103" spans="1:15" ht="19.5">
      <c r="A103" s="77" t="s">
        <v>54</v>
      </c>
      <c r="B103" s="249" t="s">
        <v>55</v>
      </c>
      <c r="C103" s="250"/>
      <c r="D103" s="249" t="s">
        <v>56</v>
      </c>
      <c r="E103" s="251"/>
      <c r="F103" s="251"/>
      <c r="G103" s="250"/>
      <c r="H103" s="95">
        <f>H8+H15+H25+H28+H34+H49+H59+H63+H66+H69+H72+H78+H84+H90+H96+H102</f>
        <v>657</v>
      </c>
      <c r="I103" s="96">
        <f>I8+I15+I25+I28+I34+I49+I59+I63+I66+I69+I72+I78+I84+I90+I96+I102</f>
        <v>401</v>
      </c>
      <c r="J103" s="97"/>
      <c r="K103" s="96">
        <f>K8+K15+K25+K28+K34+K49+K59+K63+K66+K69+K72+K78+K84+K90+K96+K102</f>
        <v>126072.11</v>
      </c>
      <c r="L103" s="27"/>
      <c r="M103" s="78">
        <f>SUM(M3:M102)</f>
        <v>0</v>
      </c>
      <c r="N103" s="78">
        <f>SUM(N3:N102)</f>
        <v>0</v>
      </c>
      <c r="O103" s="27"/>
    </row>
    <row r="104" spans="1:15">
      <c r="H104" s="86"/>
    </row>
    <row r="105" spans="1:15">
      <c r="H105" s="86"/>
    </row>
  </sheetData>
  <autoFilter ref="A1:O105">
    <filterColumn colId="7"/>
    <filterColumn colId="10"/>
    <filterColumn colId="12" showButton="0"/>
  </autoFilter>
  <mergeCells count="3">
    <mergeCell ref="M1:N1"/>
    <mergeCell ref="B103:C103"/>
    <mergeCell ref="D103:G103"/>
  </mergeCells>
  <pageMargins left="0.7" right="0.7" top="0.75" bottom="0.75" header="0.3" footer="0.3"/>
  <pageSetup paperSize="9" orientation="portrait" horizontalDpi="180" verticalDpi="180" r:id="rId1"/>
  <ignoredErrors>
    <ignoredError sqref="H63:I63" unlockedFormula="1"/>
    <ignoredError sqref="K73:K77 K34 K8:K15 K65 K69:K71 K67:K68 K104:K170 K97:K101 K91:K95 K85:K89 K79:K83 K78 K84 K90 K96 K102 K51 K28 K49 K25 K37:K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P123"/>
  <sheetViews>
    <sheetView topLeftCell="A118" workbookViewId="0">
      <selection activeCell="H8" sqref="H8:H122"/>
    </sheetView>
  </sheetViews>
  <sheetFormatPr defaultRowHeight="18.75"/>
  <cols>
    <col min="1" max="1" width="9.7109375" style="113" customWidth="1"/>
    <col min="2" max="2" width="10.42578125" style="113" customWidth="1"/>
    <col min="3" max="3" width="29.42578125" style="151" customWidth="1"/>
    <col min="4" max="4" width="30.7109375" style="113" customWidth="1"/>
    <col min="5" max="5" width="23.140625" style="113" customWidth="1"/>
    <col min="6" max="6" width="17.85546875" style="113" customWidth="1"/>
    <col min="7" max="7" width="18.140625" style="113" customWidth="1"/>
    <col min="8" max="8" width="10.85546875" style="113" customWidth="1"/>
    <col min="9" max="9" width="10.28515625" style="113" customWidth="1"/>
    <col min="10" max="10" width="10.85546875" style="113" customWidth="1"/>
    <col min="11" max="11" width="13.140625" style="113" customWidth="1"/>
    <col min="12" max="12" width="18.7109375" style="113" customWidth="1"/>
    <col min="13" max="13" width="12.140625" style="113" customWidth="1"/>
    <col min="14" max="14" width="12.28515625" style="113" customWidth="1"/>
    <col min="15" max="15" width="34.5703125" style="113" customWidth="1"/>
  </cols>
  <sheetData>
    <row r="1" spans="1:15" s="25" customFormat="1" ht="58.5" customHeight="1">
      <c r="A1" s="109" t="s">
        <v>0</v>
      </c>
      <c r="B1" s="41" t="s">
        <v>1</v>
      </c>
      <c r="C1" s="207" t="s">
        <v>2</v>
      </c>
      <c r="D1" s="109" t="s">
        <v>3</v>
      </c>
      <c r="E1" s="109" t="s">
        <v>4</v>
      </c>
      <c r="F1" s="109" t="s">
        <v>5</v>
      </c>
      <c r="G1" s="41" t="s">
        <v>945</v>
      </c>
      <c r="H1" s="41" t="s">
        <v>6</v>
      </c>
      <c r="I1" s="41" t="s">
        <v>7</v>
      </c>
      <c r="J1" s="51" t="s">
        <v>8</v>
      </c>
      <c r="K1" s="45" t="s">
        <v>9</v>
      </c>
      <c r="L1" s="109" t="s">
        <v>10</v>
      </c>
      <c r="M1" s="266" t="s">
        <v>11</v>
      </c>
      <c r="N1" s="266"/>
      <c r="O1" s="109" t="s">
        <v>12</v>
      </c>
    </row>
    <row r="2" spans="1:15" s="123" customFormat="1" ht="56.25">
      <c r="A2" s="118"/>
      <c r="B2" s="119">
        <v>10</v>
      </c>
      <c r="C2" s="140" t="s">
        <v>522</v>
      </c>
      <c r="D2" s="141" t="s">
        <v>509</v>
      </c>
      <c r="E2" s="118" t="s">
        <v>558</v>
      </c>
      <c r="F2" s="118" t="s">
        <v>108</v>
      </c>
      <c r="G2" s="120" t="s">
        <v>171</v>
      </c>
      <c r="H2" s="120">
        <v>10</v>
      </c>
      <c r="I2" s="120">
        <v>10</v>
      </c>
      <c r="J2" s="121">
        <v>266</v>
      </c>
      <c r="K2" s="122">
        <f t="shared" ref="K2:K7" si="0">J2*I2</f>
        <v>2660</v>
      </c>
      <c r="L2" s="118" t="s">
        <v>16</v>
      </c>
      <c r="M2" s="118"/>
      <c r="N2" s="118"/>
      <c r="O2" s="118" t="s">
        <v>559</v>
      </c>
    </row>
    <row r="3" spans="1:15" s="123" customFormat="1" ht="56.25">
      <c r="A3" s="118"/>
      <c r="B3" s="119">
        <v>10</v>
      </c>
      <c r="C3" s="140" t="s">
        <v>522</v>
      </c>
      <c r="D3" s="141" t="s">
        <v>509</v>
      </c>
      <c r="E3" s="118" t="s">
        <v>565</v>
      </c>
      <c r="F3" s="118" t="s">
        <v>108</v>
      </c>
      <c r="G3" s="120" t="s">
        <v>116</v>
      </c>
      <c r="H3" s="120">
        <v>33</v>
      </c>
      <c r="I3" s="120">
        <v>33</v>
      </c>
      <c r="J3" s="121">
        <v>389</v>
      </c>
      <c r="K3" s="122">
        <f t="shared" si="0"/>
        <v>12837</v>
      </c>
      <c r="L3" s="133" t="s">
        <v>177</v>
      </c>
      <c r="M3" s="118"/>
      <c r="N3" s="118"/>
      <c r="O3" s="118" t="s">
        <v>249</v>
      </c>
    </row>
    <row r="4" spans="1:15" s="123" customFormat="1" ht="56.25">
      <c r="A4" s="118"/>
      <c r="B4" s="119">
        <v>10</v>
      </c>
      <c r="C4" s="140" t="s">
        <v>522</v>
      </c>
      <c r="D4" s="141" t="s">
        <v>509</v>
      </c>
      <c r="E4" s="118" t="s">
        <v>192</v>
      </c>
      <c r="F4" s="118" t="s">
        <v>108</v>
      </c>
      <c r="G4" s="120" t="s">
        <v>116</v>
      </c>
      <c r="H4" s="120">
        <v>15</v>
      </c>
      <c r="I4" s="120">
        <v>15</v>
      </c>
      <c r="J4" s="121">
        <v>389</v>
      </c>
      <c r="K4" s="122">
        <f t="shared" si="0"/>
        <v>5835</v>
      </c>
      <c r="L4" s="133" t="s">
        <v>177</v>
      </c>
      <c r="M4" s="118"/>
      <c r="N4" s="118"/>
      <c r="O4" s="118" t="s">
        <v>249</v>
      </c>
    </row>
    <row r="5" spans="1:15" s="123" customFormat="1" ht="56.25">
      <c r="A5" s="118"/>
      <c r="B5" s="119">
        <v>10</v>
      </c>
      <c r="C5" s="140" t="s">
        <v>522</v>
      </c>
      <c r="D5" s="141" t="s">
        <v>509</v>
      </c>
      <c r="E5" s="118" t="s">
        <v>564</v>
      </c>
      <c r="F5" s="118" t="s">
        <v>108</v>
      </c>
      <c r="G5" s="120" t="s">
        <v>116</v>
      </c>
      <c r="H5" s="120">
        <v>15</v>
      </c>
      <c r="I5" s="120">
        <v>15</v>
      </c>
      <c r="J5" s="121">
        <v>389</v>
      </c>
      <c r="K5" s="122">
        <f t="shared" si="0"/>
        <v>5835</v>
      </c>
      <c r="L5" s="133" t="s">
        <v>177</v>
      </c>
      <c r="M5" s="118"/>
      <c r="N5" s="118"/>
      <c r="O5" s="118" t="s">
        <v>249</v>
      </c>
    </row>
    <row r="6" spans="1:15" s="34" customFormat="1" ht="38.25" customHeight="1">
      <c r="A6" s="110"/>
      <c r="B6" s="42">
        <v>10</v>
      </c>
      <c r="C6" s="198" t="s">
        <v>522</v>
      </c>
      <c r="D6" s="106" t="s">
        <v>812</v>
      </c>
      <c r="E6" s="35" t="s">
        <v>813</v>
      </c>
      <c r="F6" s="35" t="s">
        <v>108</v>
      </c>
      <c r="G6" s="43" t="s">
        <v>833</v>
      </c>
      <c r="H6" s="111">
        <v>22</v>
      </c>
      <c r="I6" s="111">
        <v>22</v>
      </c>
      <c r="J6" s="112">
        <v>624.79999999999995</v>
      </c>
      <c r="K6" s="46">
        <f t="shared" si="0"/>
        <v>13745.599999999999</v>
      </c>
      <c r="L6" s="35" t="s">
        <v>16</v>
      </c>
      <c r="M6" s="110"/>
      <c r="N6" s="110"/>
      <c r="O6" s="35" t="s">
        <v>814</v>
      </c>
    </row>
    <row r="7" spans="1:15" s="34" customFormat="1" ht="38.25" customHeight="1">
      <c r="A7" s="110"/>
      <c r="B7" s="42">
        <v>10</v>
      </c>
      <c r="C7" s="198" t="s">
        <v>522</v>
      </c>
      <c r="D7" s="106" t="s">
        <v>812</v>
      </c>
      <c r="E7" s="35" t="s">
        <v>898</v>
      </c>
      <c r="F7" s="35" t="s">
        <v>108</v>
      </c>
      <c r="G7" s="43" t="s">
        <v>827</v>
      </c>
      <c r="H7" s="111">
        <v>3</v>
      </c>
      <c r="I7" s="111">
        <v>3</v>
      </c>
      <c r="J7" s="112">
        <v>656.04</v>
      </c>
      <c r="K7" s="46">
        <f t="shared" si="0"/>
        <v>1968.12</v>
      </c>
      <c r="L7" s="35" t="s">
        <v>16</v>
      </c>
      <c r="M7" s="110"/>
      <c r="N7" s="110"/>
      <c r="O7" s="35" t="s">
        <v>837</v>
      </c>
    </row>
    <row r="8" spans="1:15">
      <c r="A8" s="35"/>
      <c r="B8" s="42"/>
      <c r="C8" s="198"/>
      <c r="D8" s="35"/>
      <c r="E8" s="35"/>
      <c r="F8" s="35"/>
      <c r="G8" s="43"/>
      <c r="H8" s="47">
        <f>H2+H3+H4+H5+H6+H7</f>
        <v>98</v>
      </c>
      <c r="I8" s="47">
        <f>I2+I3+I4+I5+I6+I7</f>
        <v>98</v>
      </c>
      <c r="J8" s="48"/>
      <c r="K8" s="48">
        <f>K2+K3+K4+K5+K6+K7</f>
        <v>42880.72</v>
      </c>
      <c r="L8" s="35"/>
      <c r="M8" s="35"/>
      <c r="N8" s="35"/>
      <c r="O8" s="35"/>
    </row>
    <row r="9" spans="1:15" s="123" customFormat="1" ht="37.5">
      <c r="A9" s="118"/>
      <c r="B9" s="119">
        <v>10</v>
      </c>
      <c r="C9" s="183" t="s">
        <v>167</v>
      </c>
      <c r="D9" s="132" t="s">
        <v>510</v>
      </c>
      <c r="E9" s="118" t="s">
        <v>581</v>
      </c>
      <c r="F9" s="118" t="s">
        <v>108</v>
      </c>
      <c r="G9" s="120" t="s">
        <v>112</v>
      </c>
      <c r="H9" s="120">
        <v>5</v>
      </c>
      <c r="I9" s="120">
        <v>5</v>
      </c>
      <c r="J9" s="121">
        <v>254.1</v>
      </c>
      <c r="K9" s="122">
        <f>I9*J9</f>
        <v>1270.5</v>
      </c>
      <c r="L9" s="118" t="s">
        <v>16</v>
      </c>
      <c r="M9" s="118"/>
      <c r="N9" s="118"/>
      <c r="O9" s="118" t="s">
        <v>513</v>
      </c>
    </row>
    <row r="10" spans="1:15" ht="56.25">
      <c r="A10" s="35"/>
      <c r="B10" s="42">
        <v>10</v>
      </c>
      <c r="C10" s="163" t="s">
        <v>521</v>
      </c>
      <c r="D10" s="26" t="s">
        <v>511</v>
      </c>
      <c r="E10" s="35" t="s">
        <v>591</v>
      </c>
      <c r="F10" s="35" t="s">
        <v>108</v>
      </c>
      <c r="G10" s="43" t="s">
        <v>119</v>
      </c>
      <c r="H10" s="43">
        <v>5</v>
      </c>
      <c r="I10" s="43">
        <v>5</v>
      </c>
      <c r="J10" s="52">
        <v>638</v>
      </c>
      <c r="K10" s="46">
        <f>I10*J10</f>
        <v>3190</v>
      </c>
      <c r="L10" s="35" t="s">
        <v>16</v>
      </c>
      <c r="M10" s="35"/>
      <c r="N10" s="35"/>
      <c r="O10" s="35" t="s">
        <v>590</v>
      </c>
    </row>
    <row r="11" spans="1:15">
      <c r="A11" s="35"/>
      <c r="B11" s="42"/>
      <c r="C11" s="198"/>
      <c r="D11" s="26"/>
      <c r="E11" s="35"/>
      <c r="F11" s="35"/>
      <c r="G11" s="43"/>
      <c r="H11" s="43"/>
      <c r="I11" s="43"/>
      <c r="J11" s="52"/>
      <c r="K11" s="46"/>
      <c r="L11" s="35"/>
      <c r="M11" s="35"/>
      <c r="N11" s="35"/>
      <c r="O11" s="35"/>
    </row>
    <row r="12" spans="1:15">
      <c r="A12" s="35"/>
      <c r="B12" s="42"/>
      <c r="C12" s="198"/>
      <c r="D12" s="35"/>
      <c r="E12" s="35"/>
      <c r="F12" s="35"/>
      <c r="G12" s="43"/>
      <c r="H12" s="47">
        <f>H9+H10+H11</f>
        <v>10</v>
      </c>
      <c r="I12" s="47">
        <f>I9+I10+I11</f>
        <v>10</v>
      </c>
      <c r="J12" s="48"/>
      <c r="K12" s="48">
        <f>K9+K10+K11</f>
        <v>4460.5</v>
      </c>
      <c r="L12" s="35"/>
      <c r="M12" s="35"/>
      <c r="N12" s="35"/>
      <c r="O12" s="35"/>
    </row>
    <row r="13" spans="1:15" s="123" customFormat="1" ht="37.5">
      <c r="A13" s="118"/>
      <c r="B13" s="42">
        <v>10.11</v>
      </c>
      <c r="C13" s="140" t="s">
        <v>523</v>
      </c>
      <c r="D13" s="118" t="s">
        <v>512</v>
      </c>
      <c r="E13" s="118" t="s">
        <v>560</v>
      </c>
      <c r="F13" s="118" t="s">
        <v>108</v>
      </c>
      <c r="G13" s="120" t="s">
        <v>117</v>
      </c>
      <c r="H13" s="120">
        <v>3</v>
      </c>
      <c r="I13" s="120">
        <v>3</v>
      </c>
      <c r="J13" s="121">
        <v>219</v>
      </c>
      <c r="K13" s="122">
        <f t="shared" ref="K13:K15" si="1">I13*J13</f>
        <v>657</v>
      </c>
      <c r="L13" s="118" t="s">
        <v>295</v>
      </c>
      <c r="M13" s="118"/>
      <c r="N13" s="118"/>
      <c r="O13" s="118" t="s">
        <v>561</v>
      </c>
    </row>
    <row r="14" spans="1:15" s="123" customFormat="1" ht="37.5">
      <c r="A14" s="118"/>
      <c r="B14" s="42">
        <v>10.11</v>
      </c>
      <c r="C14" s="140" t="s">
        <v>523</v>
      </c>
      <c r="D14" s="118" t="s">
        <v>512</v>
      </c>
      <c r="E14" s="118" t="s">
        <v>579</v>
      </c>
      <c r="F14" s="118" t="s">
        <v>108</v>
      </c>
      <c r="G14" s="120" t="s">
        <v>116</v>
      </c>
      <c r="H14" s="120">
        <v>43</v>
      </c>
      <c r="I14" s="120">
        <v>43</v>
      </c>
      <c r="J14" s="121">
        <v>265</v>
      </c>
      <c r="K14" s="122">
        <f t="shared" si="1"/>
        <v>11395</v>
      </c>
      <c r="L14" s="118" t="s">
        <v>295</v>
      </c>
      <c r="M14" s="118"/>
      <c r="N14" s="118"/>
      <c r="O14" s="118" t="s">
        <v>514</v>
      </c>
    </row>
    <row r="15" spans="1:15" s="123" customFormat="1" ht="37.5">
      <c r="A15" s="118"/>
      <c r="B15" s="42">
        <v>10.11</v>
      </c>
      <c r="C15" s="140" t="s">
        <v>523</v>
      </c>
      <c r="D15" s="118" t="s">
        <v>512</v>
      </c>
      <c r="E15" s="118" t="s">
        <v>428</v>
      </c>
      <c r="F15" s="118" t="s">
        <v>108</v>
      </c>
      <c r="G15" s="120" t="s">
        <v>116</v>
      </c>
      <c r="H15" s="120">
        <v>40</v>
      </c>
      <c r="I15" s="120">
        <v>40</v>
      </c>
      <c r="J15" s="121">
        <v>265</v>
      </c>
      <c r="K15" s="122">
        <f t="shared" si="1"/>
        <v>10600</v>
      </c>
      <c r="L15" s="118" t="s">
        <v>295</v>
      </c>
      <c r="M15" s="118"/>
      <c r="N15" s="118"/>
      <c r="O15" s="118" t="s">
        <v>514</v>
      </c>
    </row>
    <row r="16" spans="1:15" s="172" customFormat="1" ht="37.5">
      <c r="A16" s="35"/>
      <c r="B16" s="42">
        <v>10.11</v>
      </c>
      <c r="C16" s="115" t="s">
        <v>947</v>
      </c>
      <c r="D16" s="35" t="s">
        <v>512</v>
      </c>
      <c r="E16" s="28" t="s">
        <v>867</v>
      </c>
      <c r="F16" s="35" t="s">
        <v>108</v>
      </c>
      <c r="G16" s="43" t="s">
        <v>827</v>
      </c>
      <c r="H16" s="43">
        <v>5</v>
      </c>
      <c r="I16" s="43">
        <v>5</v>
      </c>
      <c r="J16" s="52">
        <v>510.06</v>
      </c>
      <c r="K16" s="46">
        <f t="shared" ref="K16:K17" si="2">I16*J16</f>
        <v>2550.3000000000002</v>
      </c>
      <c r="L16" s="35" t="s">
        <v>295</v>
      </c>
      <c r="M16" s="35"/>
      <c r="N16" s="35"/>
      <c r="O16" s="35" t="s">
        <v>886</v>
      </c>
    </row>
    <row r="17" spans="1:15" s="172" customFormat="1" ht="37.5">
      <c r="A17" s="35"/>
      <c r="B17" s="42">
        <v>10.11</v>
      </c>
      <c r="C17" s="115" t="s">
        <v>948</v>
      </c>
      <c r="D17" s="35" t="s">
        <v>512</v>
      </c>
      <c r="E17" s="28" t="s">
        <v>867</v>
      </c>
      <c r="F17" s="35" t="s">
        <v>108</v>
      </c>
      <c r="G17" s="43" t="s">
        <v>827</v>
      </c>
      <c r="H17" s="43">
        <v>5</v>
      </c>
      <c r="I17" s="43">
        <v>5</v>
      </c>
      <c r="J17" s="52">
        <v>510.06</v>
      </c>
      <c r="K17" s="46">
        <f t="shared" si="2"/>
        <v>2550.3000000000002</v>
      </c>
      <c r="L17" s="35" t="s">
        <v>295</v>
      </c>
      <c r="M17" s="35"/>
      <c r="N17" s="35"/>
      <c r="O17" s="35" t="s">
        <v>887</v>
      </c>
    </row>
    <row r="18" spans="1:15">
      <c r="A18" s="35"/>
      <c r="B18" s="42"/>
      <c r="C18" s="198"/>
      <c r="D18" s="35"/>
      <c r="E18" s="35"/>
      <c r="F18" s="35"/>
      <c r="G18" s="43"/>
      <c r="H18" s="43"/>
      <c r="I18" s="43"/>
      <c r="J18" s="52"/>
      <c r="K18" s="46">
        <v>0</v>
      </c>
      <c r="L18" s="35"/>
      <c r="M18" s="35"/>
      <c r="N18" s="35"/>
      <c r="O18" s="35"/>
    </row>
    <row r="19" spans="1:15">
      <c r="A19" s="35"/>
      <c r="B19" s="42"/>
      <c r="C19" s="198"/>
      <c r="D19" s="35"/>
      <c r="E19" s="35"/>
      <c r="F19" s="35"/>
      <c r="G19" s="43"/>
      <c r="H19" s="47">
        <f>H13+H14+H15+H16+H17+H18</f>
        <v>96</v>
      </c>
      <c r="I19" s="47">
        <f>I13+I14+I15+I16+I17+I18</f>
        <v>96</v>
      </c>
      <c r="J19" s="48"/>
      <c r="K19" s="48">
        <f>K13+K14+K15+K16+K17+K18</f>
        <v>27752.6</v>
      </c>
      <c r="L19" s="35"/>
      <c r="M19" s="35"/>
      <c r="N19" s="35"/>
      <c r="O19" s="35"/>
    </row>
    <row r="20" spans="1:15" s="123" customFormat="1" ht="56.25">
      <c r="A20" s="118"/>
      <c r="B20" s="119">
        <v>10</v>
      </c>
      <c r="C20" s="140" t="s">
        <v>525</v>
      </c>
      <c r="D20" s="118" t="s">
        <v>515</v>
      </c>
      <c r="E20" s="118" t="s">
        <v>321</v>
      </c>
      <c r="F20" s="118" t="s">
        <v>108</v>
      </c>
      <c r="G20" s="120" t="s">
        <v>116</v>
      </c>
      <c r="H20" s="120">
        <v>27</v>
      </c>
      <c r="I20" s="120">
        <v>27</v>
      </c>
      <c r="J20" s="121">
        <v>441.65</v>
      </c>
      <c r="K20" s="122">
        <f t="shared" ref="K20:K65" si="3">I20*J20</f>
        <v>11924.55</v>
      </c>
      <c r="L20" s="118" t="s">
        <v>16</v>
      </c>
      <c r="M20" s="118"/>
      <c r="N20" s="118"/>
      <c r="O20" s="118" t="s">
        <v>547</v>
      </c>
    </row>
    <row r="21" spans="1:15" s="123" customFormat="1" ht="56.25">
      <c r="A21" s="118"/>
      <c r="B21" s="119">
        <v>10</v>
      </c>
      <c r="C21" s="140" t="s">
        <v>526</v>
      </c>
      <c r="D21" s="118" t="s">
        <v>515</v>
      </c>
      <c r="E21" s="118" t="s">
        <v>321</v>
      </c>
      <c r="F21" s="118" t="s">
        <v>108</v>
      </c>
      <c r="G21" s="120" t="s">
        <v>116</v>
      </c>
      <c r="H21" s="120">
        <v>27</v>
      </c>
      <c r="I21" s="120"/>
      <c r="J21" s="121"/>
      <c r="K21" s="122">
        <f t="shared" si="3"/>
        <v>0</v>
      </c>
      <c r="L21" s="118" t="s">
        <v>16</v>
      </c>
      <c r="M21" s="118"/>
      <c r="N21" s="118"/>
      <c r="O21" s="118" t="s">
        <v>548</v>
      </c>
    </row>
    <row r="22" spans="1:15" s="123" customFormat="1" ht="56.25">
      <c r="A22" s="118"/>
      <c r="B22" s="119">
        <v>10</v>
      </c>
      <c r="C22" s="140" t="s">
        <v>525</v>
      </c>
      <c r="D22" s="118" t="s">
        <v>515</v>
      </c>
      <c r="E22" s="118" t="s">
        <v>848</v>
      </c>
      <c r="F22" s="118" t="s">
        <v>108</v>
      </c>
      <c r="G22" s="120" t="s">
        <v>116</v>
      </c>
      <c r="H22" s="120">
        <v>6</v>
      </c>
      <c r="I22" s="120">
        <v>6</v>
      </c>
      <c r="J22" s="121">
        <v>441.65</v>
      </c>
      <c r="K22" s="122">
        <f t="shared" si="3"/>
        <v>2649.8999999999996</v>
      </c>
      <c r="L22" s="118" t="s">
        <v>16</v>
      </c>
      <c r="M22" s="118"/>
      <c r="N22" s="118"/>
      <c r="O22" s="118" t="s">
        <v>547</v>
      </c>
    </row>
    <row r="23" spans="1:15" s="123" customFormat="1" ht="56.25">
      <c r="A23" s="118"/>
      <c r="B23" s="119">
        <v>10</v>
      </c>
      <c r="C23" s="140" t="s">
        <v>527</v>
      </c>
      <c r="D23" s="118" t="s">
        <v>515</v>
      </c>
      <c r="E23" s="118" t="s">
        <v>848</v>
      </c>
      <c r="F23" s="118" t="s">
        <v>108</v>
      </c>
      <c r="G23" s="120" t="s">
        <v>116</v>
      </c>
      <c r="H23" s="120">
        <v>6</v>
      </c>
      <c r="I23" s="120"/>
      <c r="J23" s="121"/>
      <c r="K23" s="122">
        <f t="shared" si="3"/>
        <v>0</v>
      </c>
      <c r="L23" s="118" t="s">
        <v>16</v>
      </c>
      <c r="M23" s="118"/>
      <c r="N23" s="118"/>
      <c r="O23" s="164" t="s">
        <v>548</v>
      </c>
    </row>
    <row r="24" spans="1:15" ht="56.25">
      <c r="A24" s="35"/>
      <c r="B24" s="42">
        <v>10</v>
      </c>
      <c r="C24" s="162" t="s">
        <v>815</v>
      </c>
      <c r="D24" s="35" t="s">
        <v>816</v>
      </c>
      <c r="E24" s="35" t="s">
        <v>836</v>
      </c>
      <c r="F24" s="35" t="s">
        <v>108</v>
      </c>
      <c r="G24" s="43" t="s">
        <v>827</v>
      </c>
      <c r="H24" s="111">
        <v>10</v>
      </c>
      <c r="I24" s="43">
        <v>10</v>
      </c>
      <c r="J24" s="52">
        <v>790.02</v>
      </c>
      <c r="K24" s="46">
        <f>J24*I24</f>
        <v>7900.2</v>
      </c>
      <c r="L24" s="35" t="s">
        <v>16</v>
      </c>
      <c r="M24" s="35"/>
      <c r="N24" s="35"/>
      <c r="O24" s="35" t="s">
        <v>835</v>
      </c>
    </row>
    <row r="25" spans="1:15" ht="56.25">
      <c r="A25" s="35"/>
      <c r="B25" s="42">
        <v>10</v>
      </c>
      <c r="C25" s="163" t="s">
        <v>817</v>
      </c>
      <c r="D25" s="35" t="s">
        <v>816</v>
      </c>
      <c r="E25" s="35" t="s">
        <v>836</v>
      </c>
      <c r="F25" s="35" t="s">
        <v>108</v>
      </c>
      <c r="G25" s="43" t="s">
        <v>827</v>
      </c>
      <c r="H25" s="111">
        <v>10</v>
      </c>
      <c r="I25" s="43"/>
      <c r="J25" s="52"/>
      <c r="K25" s="46">
        <v>0</v>
      </c>
      <c r="L25" s="35"/>
      <c r="M25" s="35"/>
      <c r="N25" s="35"/>
      <c r="O25" s="35" t="s">
        <v>835</v>
      </c>
    </row>
    <row r="26" spans="1:15" ht="56.25">
      <c r="A26" s="35"/>
      <c r="B26" s="42">
        <v>10</v>
      </c>
      <c r="C26" s="162" t="s">
        <v>815</v>
      </c>
      <c r="D26" s="35" t="s">
        <v>816</v>
      </c>
      <c r="E26" s="35" t="s">
        <v>813</v>
      </c>
      <c r="F26" s="35" t="s">
        <v>108</v>
      </c>
      <c r="G26" s="43" t="s">
        <v>806</v>
      </c>
      <c r="H26" s="111">
        <v>15</v>
      </c>
      <c r="I26" s="43">
        <v>15</v>
      </c>
      <c r="J26" s="52">
        <v>752.4</v>
      </c>
      <c r="K26" s="46">
        <f>J26*I26</f>
        <v>11286</v>
      </c>
      <c r="L26" s="35" t="s">
        <v>16</v>
      </c>
      <c r="M26" s="35"/>
      <c r="N26" s="35"/>
      <c r="O26" s="35" t="s">
        <v>818</v>
      </c>
    </row>
    <row r="27" spans="1:15" ht="56.25">
      <c r="A27" s="35"/>
      <c r="B27" s="42">
        <v>10</v>
      </c>
      <c r="C27" s="163" t="s">
        <v>817</v>
      </c>
      <c r="D27" s="35" t="s">
        <v>816</v>
      </c>
      <c r="E27" s="35" t="s">
        <v>813</v>
      </c>
      <c r="F27" s="35" t="s">
        <v>108</v>
      </c>
      <c r="G27" s="43" t="s">
        <v>806</v>
      </c>
      <c r="H27" s="111">
        <v>15</v>
      </c>
      <c r="I27" s="43"/>
      <c r="J27" s="52"/>
      <c r="K27" s="46">
        <v>0</v>
      </c>
      <c r="L27" s="35"/>
      <c r="M27" s="35"/>
      <c r="N27" s="35"/>
      <c r="O27" s="35" t="s">
        <v>818</v>
      </c>
    </row>
    <row r="28" spans="1:15">
      <c r="A28" s="35"/>
      <c r="B28" s="42"/>
      <c r="C28" s="198"/>
      <c r="D28" s="35"/>
      <c r="E28" s="35"/>
      <c r="F28" s="35"/>
      <c r="G28" s="43"/>
      <c r="H28" s="47">
        <f>H20+H21+H22+H23+H24+H25+H26+H27</f>
        <v>116</v>
      </c>
      <c r="I28" s="47">
        <f>I20+I21+I22+I23+I24+I25+I26+I27</f>
        <v>58</v>
      </c>
      <c r="J28" s="48"/>
      <c r="K28" s="48">
        <f>K20+K21+K22+K23+K24+K25+K26+K27</f>
        <v>33760.649999999994</v>
      </c>
      <c r="L28" s="35"/>
      <c r="M28" s="35"/>
      <c r="N28" s="35"/>
      <c r="O28" s="35"/>
    </row>
    <row r="29" spans="1:15" s="123" customFormat="1" ht="56.25">
      <c r="A29" s="118"/>
      <c r="B29" s="119">
        <v>10</v>
      </c>
      <c r="C29" s="140" t="s">
        <v>524</v>
      </c>
      <c r="D29" s="144" t="s">
        <v>516</v>
      </c>
      <c r="E29" s="118" t="s">
        <v>851</v>
      </c>
      <c r="F29" s="118" t="s">
        <v>108</v>
      </c>
      <c r="G29" s="120" t="s">
        <v>931</v>
      </c>
      <c r="H29" s="120">
        <v>9</v>
      </c>
      <c r="I29" s="120">
        <v>9</v>
      </c>
      <c r="J29" s="121">
        <v>243.08</v>
      </c>
      <c r="K29" s="122">
        <f>I29*J29</f>
        <v>2187.7200000000003</v>
      </c>
      <c r="L29" s="118" t="s">
        <v>16</v>
      </c>
      <c r="M29" s="118"/>
      <c r="N29" s="118"/>
      <c r="O29" s="118" t="s">
        <v>517</v>
      </c>
    </row>
    <row r="30" spans="1:15" s="123" customFormat="1" ht="56.25">
      <c r="A30" s="118"/>
      <c r="B30" s="119">
        <v>10</v>
      </c>
      <c r="C30" s="140" t="s">
        <v>524</v>
      </c>
      <c r="D30" s="144" t="s">
        <v>516</v>
      </c>
      <c r="E30" s="118" t="s">
        <v>321</v>
      </c>
      <c r="F30" s="118" t="s">
        <v>108</v>
      </c>
      <c r="G30" s="120" t="s">
        <v>116</v>
      </c>
      <c r="H30" s="120">
        <v>40</v>
      </c>
      <c r="I30" s="120">
        <v>40</v>
      </c>
      <c r="J30" s="121">
        <v>285.56</v>
      </c>
      <c r="K30" s="122">
        <f t="shared" ref="K30:K39" si="4">I30*J30</f>
        <v>11422.4</v>
      </c>
      <c r="L30" s="118" t="s">
        <v>16</v>
      </c>
      <c r="M30" s="118"/>
      <c r="N30" s="118"/>
      <c r="O30" s="118" t="s">
        <v>778</v>
      </c>
    </row>
    <row r="31" spans="1:15" s="123" customFormat="1" ht="56.25">
      <c r="A31" s="118"/>
      <c r="B31" s="119">
        <v>10</v>
      </c>
      <c r="C31" s="140" t="s">
        <v>524</v>
      </c>
      <c r="D31" s="144" t="s">
        <v>516</v>
      </c>
      <c r="E31" s="118" t="s">
        <v>848</v>
      </c>
      <c r="F31" s="118" t="s">
        <v>108</v>
      </c>
      <c r="G31" s="120" t="s">
        <v>116</v>
      </c>
      <c r="H31" s="120">
        <v>15</v>
      </c>
      <c r="I31" s="120">
        <v>15</v>
      </c>
      <c r="J31" s="121">
        <v>285.56</v>
      </c>
      <c r="K31" s="122">
        <f t="shared" si="4"/>
        <v>4283.3999999999996</v>
      </c>
      <c r="L31" s="118" t="s">
        <v>16</v>
      </c>
      <c r="M31" s="118"/>
      <c r="N31" s="118"/>
      <c r="O31" s="118" t="s">
        <v>779</v>
      </c>
    </row>
    <row r="32" spans="1:15" s="123" customFormat="1" ht="37.5">
      <c r="A32" s="118"/>
      <c r="B32" s="42">
        <v>10.11</v>
      </c>
      <c r="C32" s="183" t="s">
        <v>444</v>
      </c>
      <c r="D32" s="138" t="s">
        <v>447</v>
      </c>
      <c r="E32" s="118" t="s">
        <v>437</v>
      </c>
      <c r="F32" s="118" t="s">
        <v>108</v>
      </c>
      <c r="G32" s="120" t="s">
        <v>117</v>
      </c>
      <c r="H32" s="120">
        <v>5</v>
      </c>
      <c r="I32" s="120">
        <v>5</v>
      </c>
      <c r="J32" s="121">
        <v>154</v>
      </c>
      <c r="K32" s="122">
        <f t="shared" si="4"/>
        <v>770</v>
      </c>
      <c r="L32" s="118" t="s">
        <v>16</v>
      </c>
      <c r="M32" s="118"/>
      <c r="N32" s="118"/>
      <c r="O32" s="118" t="s">
        <v>562</v>
      </c>
    </row>
    <row r="33" spans="1:16" s="123" customFormat="1" ht="81.75" customHeight="1">
      <c r="A33" s="118"/>
      <c r="B33" s="42">
        <v>10.11</v>
      </c>
      <c r="C33" s="183" t="s">
        <v>444</v>
      </c>
      <c r="D33" s="138" t="s">
        <v>447</v>
      </c>
      <c r="E33" s="118" t="s">
        <v>573</v>
      </c>
      <c r="F33" s="118" t="s">
        <v>108</v>
      </c>
      <c r="G33" s="120" t="s">
        <v>136</v>
      </c>
      <c r="H33" s="120">
        <v>100</v>
      </c>
      <c r="I33" s="120">
        <v>100</v>
      </c>
      <c r="J33" s="121">
        <v>242</v>
      </c>
      <c r="K33" s="122">
        <f t="shared" si="4"/>
        <v>24200</v>
      </c>
      <c r="L33" s="118" t="s">
        <v>16</v>
      </c>
      <c r="M33" s="118"/>
      <c r="N33" s="118"/>
      <c r="O33" s="118" t="s">
        <v>780</v>
      </c>
    </row>
    <row r="34" spans="1:16" s="172" customFormat="1" ht="81.75" customHeight="1">
      <c r="A34" s="35"/>
      <c r="B34" s="42">
        <v>10.11</v>
      </c>
      <c r="C34" s="198" t="s">
        <v>877</v>
      </c>
      <c r="D34" s="107" t="s">
        <v>447</v>
      </c>
      <c r="E34" s="28" t="s">
        <v>867</v>
      </c>
      <c r="F34" s="35" t="s">
        <v>108</v>
      </c>
      <c r="G34" s="43" t="s">
        <v>827</v>
      </c>
      <c r="H34" s="43">
        <v>25</v>
      </c>
      <c r="I34" s="43">
        <v>25</v>
      </c>
      <c r="J34" s="52">
        <v>480.03</v>
      </c>
      <c r="K34" s="46">
        <f t="shared" ref="K34" si="5">I34*J34</f>
        <v>12000.75</v>
      </c>
      <c r="L34" s="35" t="s">
        <v>16</v>
      </c>
      <c r="M34" s="35"/>
      <c r="N34" s="35"/>
      <c r="O34" s="35" t="s">
        <v>878</v>
      </c>
    </row>
    <row r="35" spans="1:16" s="172" customFormat="1" ht="81.75" customHeight="1">
      <c r="A35" s="35"/>
      <c r="B35" s="42">
        <v>10.11</v>
      </c>
      <c r="C35" s="198" t="s">
        <v>877</v>
      </c>
      <c r="D35" s="107" t="s">
        <v>447</v>
      </c>
      <c r="E35" s="35" t="s">
        <v>968</v>
      </c>
      <c r="F35" s="35" t="s">
        <v>108</v>
      </c>
      <c r="G35" s="43" t="s">
        <v>955</v>
      </c>
      <c r="H35" s="43">
        <v>10</v>
      </c>
      <c r="I35" s="43">
        <v>10</v>
      </c>
      <c r="J35" s="52">
        <v>638</v>
      </c>
      <c r="K35" s="46">
        <f t="shared" ref="K35" si="6">I35*J35</f>
        <v>6380</v>
      </c>
      <c r="L35" s="35" t="s">
        <v>16</v>
      </c>
      <c r="M35" s="35"/>
      <c r="N35" s="35"/>
      <c r="O35" s="35" t="s">
        <v>878</v>
      </c>
    </row>
    <row r="36" spans="1:16" ht="187.5">
      <c r="A36" s="35"/>
      <c r="B36" s="42">
        <v>10.11</v>
      </c>
      <c r="C36" s="198" t="s">
        <v>801</v>
      </c>
      <c r="D36" s="35" t="s">
        <v>799</v>
      </c>
      <c r="E36" s="35" t="s">
        <v>831</v>
      </c>
      <c r="F36" s="35" t="s">
        <v>108</v>
      </c>
      <c r="G36" s="43" t="s">
        <v>827</v>
      </c>
      <c r="H36" s="43">
        <v>25</v>
      </c>
      <c r="I36" s="43">
        <v>25</v>
      </c>
      <c r="J36" s="52">
        <v>910.8</v>
      </c>
      <c r="K36" s="46">
        <f t="shared" si="4"/>
        <v>22770</v>
      </c>
      <c r="L36" s="35" t="s">
        <v>261</v>
      </c>
      <c r="M36" s="35"/>
      <c r="N36" s="35"/>
      <c r="O36" s="35" t="s">
        <v>832</v>
      </c>
    </row>
    <row r="37" spans="1:16" ht="187.5">
      <c r="A37" s="35"/>
      <c r="B37" s="42">
        <v>10.11</v>
      </c>
      <c r="C37" s="198" t="s">
        <v>802</v>
      </c>
      <c r="D37" s="35" t="s">
        <v>799</v>
      </c>
      <c r="E37" s="35" t="s">
        <v>831</v>
      </c>
      <c r="F37" s="35" t="s">
        <v>108</v>
      </c>
      <c r="G37" s="43" t="s">
        <v>827</v>
      </c>
      <c r="H37" s="43">
        <v>25</v>
      </c>
      <c r="I37" s="43"/>
      <c r="J37" s="52"/>
      <c r="K37" s="46">
        <f t="shared" ref="K37" si="7">I37*J37</f>
        <v>0</v>
      </c>
      <c r="L37" s="35" t="s">
        <v>261</v>
      </c>
      <c r="M37" s="35"/>
      <c r="N37" s="35"/>
      <c r="O37" s="35" t="s">
        <v>832</v>
      </c>
    </row>
    <row r="38" spans="1:16" ht="187.5">
      <c r="A38" s="35"/>
      <c r="B38" s="42">
        <v>10.11</v>
      </c>
      <c r="C38" s="198" t="s">
        <v>801</v>
      </c>
      <c r="D38" s="35" t="s">
        <v>799</v>
      </c>
      <c r="E38" s="35" t="s">
        <v>800</v>
      </c>
      <c r="F38" s="35" t="s">
        <v>108</v>
      </c>
      <c r="G38" s="43" t="s">
        <v>205</v>
      </c>
      <c r="H38" s="43">
        <v>22</v>
      </c>
      <c r="I38" s="43">
        <v>22</v>
      </c>
      <c r="J38" s="52">
        <v>836.8</v>
      </c>
      <c r="K38" s="46">
        <f t="shared" ref="K38" si="8">I38*J38</f>
        <v>18409.599999999999</v>
      </c>
      <c r="L38" s="35" t="s">
        <v>261</v>
      </c>
      <c r="M38" s="35"/>
      <c r="N38" s="35"/>
      <c r="O38" s="35" t="s">
        <v>822</v>
      </c>
    </row>
    <row r="39" spans="1:16" ht="187.5">
      <c r="A39" s="35"/>
      <c r="B39" s="42">
        <v>10.11</v>
      </c>
      <c r="C39" s="198" t="s">
        <v>802</v>
      </c>
      <c r="D39" s="35" t="s">
        <v>799</v>
      </c>
      <c r="E39" s="35" t="s">
        <v>800</v>
      </c>
      <c r="F39" s="35" t="s">
        <v>108</v>
      </c>
      <c r="G39" s="43" t="s">
        <v>205</v>
      </c>
      <c r="H39" s="43">
        <v>22</v>
      </c>
      <c r="I39" s="43"/>
      <c r="J39" s="52"/>
      <c r="K39" s="46">
        <f t="shared" si="4"/>
        <v>0</v>
      </c>
      <c r="L39" s="35" t="s">
        <v>261</v>
      </c>
      <c r="M39" s="35"/>
      <c r="N39" s="35"/>
      <c r="O39" s="35" t="s">
        <v>822</v>
      </c>
    </row>
    <row r="40" spans="1:16">
      <c r="A40" s="35"/>
      <c r="B40" s="42"/>
      <c r="C40" s="198"/>
      <c r="D40" s="35"/>
      <c r="E40" s="35"/>
      <c r="F40" s="35"/>
      <c r="G40" s="43"/>
      <c r="H40" s="47">
        <f>H29+H30+H31+H32+H33+H34+H36+H37+H38+H39</f>
        <v>288</v>
      </c>
      <c r="I40" s="47">
        <f>I29+I30+I31+I32+I33+I34+I35+I36+I37+I38+I39</f>
        <v>251</v>
      </c>
      <c r="J40" s="48"/>
      <c r="K40" s="48">
        <f>K29+K30+K31+K32+K33+K34+K35+K36+K37+K38+K39</f>
        <v>102423.87</v>
      </c>
      <c r="L40" s="35"/>
      <c r="M40" s="35"/>
      <c r="N40" s="35"/>
      <c r="O40" s="35"/>
    </row>
    <row r="41" spans="1:16" s="123" customFormat="1" ht="56.25">
      <c r="A41" s="118"/>
      <c r="B41" s="119">
        <v>10</v>
      </c>
      <c r="C41" s="140" t="s">
        <v>520</v>
      </c>
      <c r="D41" s="118" t="s">
        <v>518</v>
      </c>
      <c r="E41" s="118" t="s">
        <v>428</v>
      </c>
      <c r="F41" s="118" t="s">
        <v>108</v>
      </c>
      <c r="G41" s="120" t="s">
        <v>116</v>
      </c>
      <c r="H41" s="120">
        <v>10</v>
      </c>
      <c r="I41" s="120">
        <v>10</v>
      </c>
      <c r="J41" s="121">
        <v>265</v>
      </c>
      <c r="K41" s="122">
        <f t="shared" ref="K41:K42" si="9">I41*J41</f>
        <v>2650</v>
      </c>
      <c r="L41" s="118" t="s">
        <v>295</v>
      </c>
      <c r="M41" s="118"/>
      <c r="N41" s="118"/>
      <c r="O41" s="118" t="s">
        <v>781</v>
      </c>
    </row>
    <row r="42" spans="1:16" s="123" customFormat="1" ht="56.25">
      <c r="A42" s="118"/>
      <c r="B42" s="119">
        <v>10</v>
      </c>
      <c r="C42" s="140" t="s">
        <v>520</v>
      </c>
      <c r="D42" s="118" t="s">
        <v>518</v>
      </c>
      <c r="E42" s="118" t="s">
        <v>582</v>
      </c>
      <c r="F42" s="118" t="s">
        <v>108</v>
      </c>
      <c r="G42" s="120" t="s">
        <v>116</v>
      </c>
      <c r="H42" s="120">
        <v>5</v>
      </c>
      <c r="I42" s="120">
        <v>5</v>
      </c>
      <c r="J42" s="121">
        <v>265</v>
      </c>
      <c r="K42" s="122">
        <f t="shared" si="9"/>
        <v>1325</v>
      </c>
      <c r="L42" s="118" t="s">
        <v>295</v>
      </c>
      <c r="M42" s="118"/>
      <c r="N42" s="118"/>
      <c r="O42" s="118" t="s">
        <v>781</v>
      </c>
    </row>
    <row r="43" spans="1:16">
      <c r="A43" s="35"/>
      <c r="B43" s="42"/>
      <c r="C43" s="115"/>
      <c r="D43" s="35"/>
      <c r="E43" s="35"/>
      <c r="F43" s="35"/>
      <c r="G43" s="43"/>
      <c r="H43" s="43"/>
      <c r="I43" s="43"/>
      <c r="J43" s="52"/>
      <c r="K43" s="46"/>
      <c r="L43" s="35"/>
      <c r="M43" s="35"/>
      <c r="N43" s="35"/>
      <c r="O43" s="35"/>
    </row>
    <row r="44" spans="1:16" s="151" customFormat="1" ht="56.25">
      <c r="B44" s="42">
        <v>10.11</v>
      </c>
      <c r="C44" s="214" t="s">
        <v>803</v>
      </c>
      <c r="D44" s="153" t="s">
        <v>808</v>
      </c>
      <c r="E44" s="154" t="s">
        <v>804</v>
      </c>
      <c r="F44" s="35" t="s">
        <v>108</v>
      </c>
      <c r="G44" s="155" t="s">
        <v>827</v>
      </c>
      <c r="H44" s="155">
        <v>22</v>
      </c>
      <c r="I44" s="155">
        <v>22</v>
      </c>
      <c r="J44" s="157">
        <v>440</v>
      </c>
      <c r="K44" s="231">
        <f>J44*I44</f>
        <v>9680</v>
      </c>
      <c r="L44" s="158" t="s">
        <v>295</v>
      </c>
      <c r="M44" s="159"/>
      <c r="N44" s="159"/>
      <c r="O44" s="160" t="s">
        <v>807</v>
      </c>
    </row>
    <row r="45" spans="1:16" ht="56.25">
      <c r="A45" s="35"/>
      <c r="B45" s="42">
        <v>10.11</v>
      </c>
      <c r="C45" s="214" t="s">
        <v>803</v>
      </c>
      <c r="D45" s="153" t="s">
        <v>808</v>
      </c>
      <c r="E45" s="154" t="s">
        <v>953</v>
      </c>
      <c r="F45" s="35" t="s">
        <v>108</v>
      </c>
      <c r="G45" s="155" t="s">
        <v>827</v>
      </c>
      <c r="H45" s="155">
        <v>25</v>
      </c>
      <c r="I45" s="155">
        <v>25</v>
      </c>
      <c r="J45" s="157">
        <v>462</v>
      </c>
      <c r="K45" s="231">
        <f>J45*I45</f>
        <v>11550</v>
      </c>
      <c r="L45" s="158" t="s">
        <v>295</v>
      </c>
      <c r="M45" s="159"/>
      <c r="N45" s="159"/>
      <c r="O45" s="160" t="s">
        <v>807</v>
      </c>
      <c r="P45" s="150"/>
    </row>
    <row r="46" spans="1:16">
      <c r="A46" s="35"/>
      <c r="B46" s="42"/>
      <c r="C46" s="198"/>
      <c r="D46" s="35"/>
      <c r="E46" s="35"/>
      <c r="F46" s="35"/>
      <c r="G46" s="43"/>
      <c r="H46" s="47">
        <f>H29+H30+H31+H32+H33+H34+H35+H36+H37+H38+H39</f>
        <v>298</v>
      </c>
      <c r="I46" s="47">
        <f>I41+I42+I43+I44+I45</f>
        <v>62</v>
      </c>
      <c r="J46" s="48"/>
      <c r="K46" s="48">
        <f>K41+K42+K43+K44+K45</f>
        <v>25205</v>
      </c>
      <c r="L46" s="35"/>
      <c r="M46" s="35"/>
      <c r="N46" s="35"/>
      <c r="O46" s="35"/>
    </row>
    <row r="47" spans="1:16" s="123" customFormat="1" ht="75">
      <c r="A47" s="118"/>
      <c r="B47" s="119">
        <v>10</v>
      </c>
      <c r="C47" s="140" t="s">
        <v>529</v>
      </c>
      <c r="D47" s="118" t="s">
        <v>531</v>
      </c>
      <c r="E47" s="118" t="s">
        <v>580</v>
      </c>
      <c r="F47" s="118" t="s">
        <v>108</v>
      </c>
      <c r="G47" s="120" t="s">
        <v>946</v>
      </c>
      <c r="H47" s="120">
        <v>3</v>
      </c>
      <c r="I47" s="120">
        <v>3</v>
      </c>
      <c r="J47" s="121">
        <v>530</v>
      </c>
      <c r="K47" s="122">
        <f t="shared" ref="K47:K49" si="10">I47*J47</f>
        <v>1590</v>
      </c>
      <c r="L47" s="118" t="s">
        <v>295</v>
      </c>
      <c r="M47" s="118"/>
      <c r="N47" s="118"/>
      <c r="O47" s="118" t="s">
        <v>782</v>
      </c>
    </row>
    <row r="48" spans="1:16" s="123" customFormat="1" ht="75">
      <c r="A48" s="118"/>
      <c r="B48" s="119">
        <v>10</v>
      </c>
      <c r="C48" s="140" t="s">
        <v>530</v>
      </c>
      <c r="D48" s="118" t="s">
        <v>519</v>
      </c>
      <c r="E48" s="118" t="s">
        <v>580</v>
      </c>
      <c r="F48" s="118" t="s">
        <v>108</v>
      </c>
      <c r="G48" s="120" t="s">
        <v>946</v>
      </c>
      <c r="H48" s="120">
        <v>3</v>
      </c>
      <c r="I48" s="120"/>
      <c r="J48" s="121"/>
      <c r="K48" s="122">
        <f t="shared" si="10"/>
        <v>0</v>
      </c>
      <c r="L48" s="118" t="s">
        <v>295</v>
      </c>
      <c r="M48" s="118"/>
      <c r="N48" s="118"/>
      <c r="O48" s="118" t="s">
        <v>782</v>
      </c>
    </row>
    <row r="49" spans="1:15" s="123" customFormat="1" ht="75">
      <c r="A49" s="118"/>
      <c r="B49" s="119">
        <v>10</v>
      </c>
      <c r="C49" s="140" t="s">
        <v>529</v>
      </c>
      <c r="D49" s="118" t="s">
        <v>532</v>
      </c>
      <c r="E49" s="118" t="s">
        <v>428</v>
      </c>
      <c r="F49" s="118" t="s">
        <v>108</v>
      </c>
      <c r="G49" s="120" t="s">
        <v>116</v>
      </c>
      <c r="H49" s="120">
        <v>10</v>
      </c>
      <c r="I49" s="120">
        <v>10</v>
      </c>
      <c r="J49" s="121">
        <v>530</v>
      </c>
      <c r="K49" s="122">
        <f t="shared" si="10"/>
        <v>5300</v>
      </c>
      <c r="L49" s="118" t="s">
        <v>295</v>
      </c>
      <c r="M49" s="118"/>
      <c r="N49" s="118"/>
      <c r="O49" s="118" t="s">
        <v>782</v>
      </c>
    </row>
    <row r="50" spans="1:15" s="123" customFormat="1" ht="75">
      <c r="A50" s="118"/>
      <c r="B50" s="119">
        <v>10</v>
      </c>
      <c r="C50" s="140" t="s">
        <v>530</v>
      </c>
      <c r="D50" s="118" t="s">
        <v>519</v>
      </c>
      <c r="E50" s="118" t="s">
        <v>428</v>
      </c>
      <c r="F50" s="118" t="s">
        <v>108</v>
      </c>
      <c r="G50" s="120" t="s">
        <v>116</v>
      </c>
      <c r="H50" s="120">
        <v>10</v>
      </c>
      <c r="I50" s="120"/>
      <c r="J50" s="121"/>
      <c r="K50" s="122">
        <f t="shared" si="3"/>
        <v>0</v>
      </c>
      <c r="L50" s="118" t="s">
        <v>295</v>
      </c>
      <c r="M50" s="118"/>
      <c r="N50" s="118"/>
      <c r="O50" s="118" t="s">
        <v>782</v>
      </c>
    </row>
    <row r="51" spans="1:15" s="123" customFormat="1" ht="56.25">
      <c r="A51" s="118"/>
      <c r="B51" s="119">
        <v>10</v>
      </c>
      <c r="C51" s="140" t="s">
        <v>533</v>
      </c>
      <c r="D51" s="118" t="s">
        <v>532</v>
      </c>
      <c r="E51" s="118" t="s">
        <v>582</v>
      </c>
      <c r="F51" s="118" t="s">
        <v>108</v>
      </c>
      <c r="G51" s="120" t="s">
        <v>116</v>
      </c>
      <c r="H51" s="120">
        <v>5</v>
      </c>
      <c r="I51" s="120">
        <v>5</v>
      </c>
      <c r="J51" s="121">
        <v>530</v>
      </c>
      <c r="K51" s="122">
        <f t="shared" si="3"/>
        <v>2650</v>
      </c>
      <c r="L51" s="118" t="s">
        <v>295</v>
      </c>
      <c r="M51" s="118"/>
      <c r="N51" s="118"/>
      <c r="O51" s="118" t="s">
        <v>782</v>
      </c>
    </row>
    <row r="52" spans="1:15" s="123" customFormat="1" ht="56.25">
      <c r="A52" s="118"/>
      <c r="B52" s="119">
        <v>10</v>
      </c>
      <c r="C52" s="140" t="s">
        <v>534</v>
      </c>
      <c r="D52" s="118" t="s">
        <v>519</v>
      </c>
      <c r="E52" s="118" t="s">
        <v>582</v>
      </c>
      <c r="F52" s="118" t="s">
        <v>108</v>
      </c>
      <c r="G52" s="120" t="s">
        <v>116</v>
      </c>
      <c r="H52" s="120">
        <v>5</v>
      </c>
      <c r="I52" s="120"/>
      <c r="J52" s="121"/>
      <c r="K52" s="122">
        <f t="shared" si="3"/>
        <v>0</v>
      </c>
      <c r="L52" s="118" t="s">
        <v>295</v>
      </c>
      <c r="M52" s="118"/>
      <c r="N52" s="118"/>
      <c r="O52" s="118" t="s">
        <v>783</v>
      </c>
    </row>
    <row r="53" spans="1:15" s="123" customFormat="1" ht="37.5">
      <c r="A53" s="118"/>
      <c r="B53" s="119">
        <v>10</v>
      </c>
      <c r="C53" s="140" t="s">
        <v>823</v>
      </c>
      <c r="D53" s="118" t="s">
        <v>528</v>
      </c>
      <c r="E53" s="118" t="s">
        <v>567</v>
      </c>
      <c r="F53" s="118" t="s">
        <v>108</v>
      </c>
      <c r="G53" s="120" t="s">
        <v>116</v>
      </c>
      <c r="H53" s="120">
        <v>25</v>
      </c>
      <c r="I53" s="120">
        <v>25</v>
      </c>
      <c r="J53" s="121">
        <v>465.85</v>
      </c>
      <c r="K53" s="122">
        <f>J53*I53</f>
        <v>11646.25</v>
      </c>
      <c r="L53" s="118" t="s">
        <v>16</v>
      </c>
      <c r="M53" s="118"/>
      <c r="N53" s="118"/>
      <c r="O53" s="118" t="s">
        <v>784</v>
      </c>
    </row>
    <row r="54" spans="1:15" s="151" customFormat="1" ht="75">
      <c r="A54" s="159"/>
      <c r="B54" s="155">
        <v>10</v>
      </c>
      <c r="C54" s="214" t="s">
        <v>810</v>
      </c>
      <c r="D54" s="153" t="s">
        <v>805</v>
      </c>
      <c r="E54" s="154" t="s">
        <v>804</v>
      </c>
      <c r="F54" s="161" t="s">
        <v>108</v>
      </c>
      <c r="G54" s="111" t="s">
        <v>205</v>
      </c>
      <c r="H54" s="155">
        <v>22</v>
      </c>
      <c r="I54" s="155">
        <v>22</v>
      </c>
      <c r="J54" s="157">
        <v>484</v>
      </c>
      <c r="K54" s="231">
        <f>J54*I54</f>
        <v>10648</v>
      </c>
      <c r="L54" s="158" t="s">
        <v>295</v>
      </c>
      <c r="M54" s="155"/>
      <c r="N54" s="159"/>
      <c r="O54" s="111" t="s">
        <v>809</v>
      </c>
    </row>
    <row r="55" spans="1:15" s="151" customFormat="1" ht="93.75">
      <c r="A55" s="159"/>
      <c r="B55" s="155">
        <v>10</v>
      </c>
      <c r="C55" s="214" t="s">
        <v>811</v>
      </c>
      <c r="D55" s="153" t="s">
        <v>805</v>
      </c>
      <c r="E55" s="154" t="s">
        <v>804</v>
      </c>
      <c r="F55" s="161" t="s">
        <v>108</v>
      </c>
      <c r="G55" s="111" t="s">
        <v>205</v>
      </c>
      <c r="H55" s="155">
        <v>22</v>
      </c>
      <c r="I55" s="156"/>
      <c r="J55" s="157"/>
      <c r="K55" s="231">
        <f>I55</f>
        <v>0</v>
      </c>
      <c r="L55" s="158" t="s">
        <v>295</v>
      </c>
      <c r="M55" s="155"/>
      <c r="N55" s="159"/>
      <c r="O55" s="111" t="s">
        <v>809</v>
      </c>
    </row>
    <row r="56" spans="1:15" s="151" customFormat="1" ht="75">
      <c r="A56" s="159"/>
      <c r="B56" s="155">
        <v>10</v>
      </c>
      <c r="C56" s="214" t="s">
        <v>810</v>
      </c>
      <c r="D56" s="153" t="s">
        <v>805</v>
      </c>
      <c r="E56" s="154" t="s">
        <v>953</v>
      </c>
      <c r="F56" s="161" t="s">
        <v>108</v>
      </c>
      <c r="G56" s="111" t="s">
        <v>833</v>
      </c>
      <c r="H56" s="155">
        <v>3</v>
      </c>
      <c r="I56" s="155">
        <v>3</v>
      </c>
      <c r="J56" s="157">
        <v>550</v>
      </c>
      <c r="K56" s="231">
        <f>J56*I56</f>
        <v>1650</v>
      </c>
      <c r="L56" s="158" t="s">
        <v>295</v>
      </c>
      <c r="M56" s="155"/>
      <c r="N56" s="159"/>
      <c r="O56" s="111" t="s">
        <v>830</v>
      </c>
    </row>
    <row r="57" spans="1:15" s="151" customFormat="1" ht="93.75">
      <c r="A57" s="159"/>
      <c r="B57" s="155">
        <v>10</v>
      </c>
      <c r="C57" s="214" t="s">
        <v>811</v>
      </c>
      <c r="D57" s="153" t="s">
        <v>805</v>
      </c>
      <c r="E57" s="154" t="s">
        <v>953</v>
      </c>
      <c r="F57" s="161" t="s">
        <v>108</v>
      </c>
      <c r="G57" s="111" t="s">
        <v>833</v>
      </c>
      <c r="H57" s="155">
        <v>3</v>
      </c>
      <c r="I57" s="156"/>
      <c r="J57" s="157"/>
      <c r="K57" s="231">
        <f>I57</f>
        <v>0</v>
      </c>
      <c r="L57" s="158" t="s">
        <v>295</v>
      </c>
      <c r="M57" s="155"/>
      <c r="N57" s="159"/>
      <c r="O57" s="111" t="s">
        <v>830</v>
      </c>
    </row>
    <row r="58" spans="1:15" s="151" customFormat="1" ht="75">
      <c r="A58" s="159"/>
      <c r="B58" s="155">
        <v>10</v>
      </c>
      <c r="C58" s="214" t="s">
        <v>810</v>
      </c>
      <c r="D58" s="153" t="s">
        <v>805</v>
      </c>
      <c r="E58" s="28" t="s">
        <v>867</v>
      </c>
      <c r="F58" s="161" t="s">
        <v>108</v>
      </c>
      <c r="G58" s="111" t="s">
        <v>827</v>
      </c>
      <c r="H58" s="155">
        <v>1</v>
      </c>
      <c r="I58" s="155">
        <v>1</v>
      </c>
      <c r="J58" s="157">
        <v>340.11</v>
      </c>
      <c r="K58" s="231">
        <v>340.11</v>
      </c>
      <c r="L58" s="158" t="s">
        <v>295</v>
      </c>
      <c r="M58" s="155"/>
      <c r="N58" s="159"/>
      <c r="O58" s="111" t="s">
        <v>885</v>
      </c>
    </row>
    <row r="59" spans="1:15" s="151" customFormat="1" ht="93.75">
      <c r="A59" s="159"/>
      <c r="B59" s="155">
        <v>10</v>
      </c>
      <c r="C59" s="214" t="s">
        <v>811</v>
      </c>
      <c r="D59" s="153" t="s">
        <v>805</v>
      </c>
      <c r="E59" s="28" t="s">
        <v>867</v>
      </c>
      <c r="F59" s="161" t="s">
        <v>108</v>
      </c>
      <c r="G59" s="111" t="s">
        <v>827</v>
      </c>
      <c r="H59" s="155">
        <v>1</v>
      </c>
      <c r="I59" s="156">
        <v>1</v>
      </c>
      <c r="J59" s="157">
        <v>340.11</v>
      </c>
      <c r="K59" s="231">
        <f>J59*H59</f>
        <v>340.11</v>
      </c>
      <c r="L59" s="158" t="s">
        <v>295</v>
      </c>
      <c r="M59" s="155"/>
      <c r="N59" s="159"/>
      <c r="O59" s="111" t="s">
        <v>885</v>
      </c>
    </row>
    <row r="60" spans="1:15">
      <c r="A60" s="35"/>
      <c r="B60" s="42"/>
      <c r="C60" s="198"/>
      <c r="D60" s="26"/>
      <c r="E60" s="35"/>
      <c r="F60" s="35"/>
      <c r="G60" s="43"/>
      <c r="H60" s="43"/>
      <c r="I60" s="43"/>
      <c r="J60" s="52"/>
      <c r="K60" s="197">
        <f>J60*I60</f>
        <v>0</v>
      </c>
      <c r="L60" s="35"/>
      <c r="M60" s="35"/>
      <c r="N60" s="35"/>
      <c r="O60" s="35"/>
    </row>
    <row r="61" spans="1:15">
      <c r="A61" s="35"/>
      <c r="B61" s="42"/>
      <c r="C61" s="198"/>
      <c r="D61" s="35"/>
      <c r="E61" s="35"/>
      <c r="F61" s="35"/>
      <c r="G61" s="43"/>
      <c r="H61" s="47">
        <f>H47+H48+H49+H50+H51+H52+H53+H54+H55+H56+H57+H58+H59+H60</f>
        <v>113</v>
      </c>
      <c r="I61" s="47">
        <f>I47+I48+I49+I50+I51+I52+I53+I54+I55+I56+I57+I58+I59+I60</f>
        <v>70</v>
      </c>
      <c r="J61" s="48"/>
      <c r="K61" s="48">
        <f>K47+K48+K49+K50+K51+K52+K53+K54+K55+K56+K57+K58+K59+K60</f>
        <v>34164.47</v>
      </c>
      <c r="L61" s="35"/>
      <c r="M61" s="35"/>
      <c r="N61" s="35"/>
      <c r="O61" s="35"/>
    </row>
    <row r="62" spans="1:15" s="123" customFormat="1" ht="37.5">
      <c r="A62" s="118"/>
      <c r="B62" s="119">
        <v>10</v>
      </c>
      <c r="C62" s="183" t="s">
        <v>287</v>
      </c>
      <c r="D62" s="118" t="s">
        <v>289</v>
      </c>
      <c r="E62" s="118" t="s">
        <v>578</v>
      </c>
      <c r="F62" s="118" t="s">
        <v>108</v>
      </c>
      <c r="G62" s="120" t="s">
        <v>116</v>
      </c>
      <c r="H62" s="120">
        <v>30</v>
      </c>
      <c r="I62" s="120">
        <v>30</v>
      </c>
      <c r="J62" s="121">
        <v>260</v>
      </c>
      <c r="K62" s="122">
        <f t="shared" si="3"/>
        <v>7800</v>
      </c>
      <c r="L62" s="118" t="s">
        <v>295</v>
      </c>
      <c r="M62" s="118"/>
      <c r="N62" s="118"/>
      <c r="O62" s="118" t="s">
        <v>785</v>
      </c>
    </row>
    <row r="63" spans="1:15" s="123" customFormat="1" ht="37.5">
      <c r="A63" s="118"/>
      <c r="B63" s="119">
        <v>10</v>
      </c>
      <c r="C63" s="183" t="s">
        <v>287</v>
      </c>
      <c r="D63" s="118" t="s">
        <v>289</v>
      </c>
      <c r="E63" s="118" t="s">
        <v>582</v>
      </c>
      <c r="F63" s="118" t="s">
        <v>108</v>
      </c>
      <c r="G63" s="120" t="s">
        <v>116</v>
      </c>
      <c r="H63" s="120">
        <v>20</v>
      </c>
      <c r="I63" s="120">
        <v>20</v>
      </c>
      <c r="J63" s="121">
        <v>260</v>
      </c>
      <c r="K63" s="122">
        <f t="shared" ref="K63" si="11">I63*J63</f>
        <v>5200</v>
      </c>
      <c r="L63" s="118" t="s">
        <v>295</v>
      </c>
      <c r="M63" s="118"/>
      <c r="N63" s="118"/>
      <c r="O63" s="118" t="s">
        <v>785</v>
      </c>
    </row>
    <row r="64" spans="1:15" s="123" customFormat="1" ht="37.5">
      <c r="A64" s="118"/>
      <c r="B64" s="119">
        <v>10</v>
      </c>
      <c r="C64" s="183" t="s">
        <v>287</v>
      </c>
      <c r="D64" s="118" t="s">
        <v>289</v>
      </c>
      <c r="E64" s="118" t="s">
        <v>428</v>
      </c>
      <c r="F64" s="118" t="s">
        <v>108</v>
      </c>
      <c r="G64" s="120" t="s">
        <v>116</v>
      </c>
      <c r="H64" s="120">
        <v>15</v>
      </c>
      <c r="I64" s="120">
        <v>15</v>
      </c>
      <c r="J64" s="121">
        <v>260</v>
      </c>
      <c r="K64" s="122">
        <f t="shared" si="3"/>
        <v>3900</v>
      </c>
      <c r="L64" s="118" t="s">
        <v>295</v>
      </c>
      <c r="M64" s="118"/>
      <c r="N64" s="118"/>
      <c r="O64" s="118" t="s">
        <v>785</v>
      </c>
    </row>
    <row r="65" spans="1:15" s="123" customFormat="1" ht="56.25">
      <c r="A65" s="118"/>
      <c r="B65" s="119">
        <v>10</v>
      </c>
      <c r="C65" s="183" t="s">
        <v>287</v>
      </c>
      <c r="D65" s="132" t="s">
        <v>505</v>
      </c>
      <c r="E65" s="118" t="s">
        <v>848</v>
      </c>
      <c r="F65" s="118" t="s">
        <v>108</v>
      </c>
      <c r="G65" s="120" t="s">
        <v>116</v>
      </c>
      <c r="H65" s="120">
        <v>50</v>
      </c>
      <c r="I65" s="120">
        <v>50</v>
      </c>
      <c r="J65" s="121">
        <v>254.1</v>
      </c>
      <c r="K65" s="122">
        <f t="shared" si="3"/>
        <v>12705</v>
      </c>
      <c r="L65" s="118" t="s">
        <v>295</v>
      </c>
      <c r="M65" s="118"/>
      <c r="N65" s="118"/>
      <c r="O65" s="118" t="s">
        <v>786</v>
      </c>
    </row>
    <row r="66" spans="1:15" ht="93.75">
      <c r="A66" s="35"/>
      <c r="B66" s="42">
        <v>10</v>
      </c>
      <c r="C66" s="198" t="s">
        <v>840</v>
      </c>
      <c r="D66" s="163" t="s">
        <v>839</v>
      </c>
      <c r="E66" s="35" t="s">
        <v>836</v>
      </c>
      <c r="F66" s="161" t="s">
        <v>108</v>
      </c>
      <c r="G66" s="155" t="s">
        <v>827</v>
      </c>
      <c r="H66" s="43">
        <v>25</v>
      </c>
      <c r="I66" s="43">
        <v>25</v>
      </c>
      <c r="J66" s="52">
        <v>465.41</v>
      </c>
      <c r="K66" s="46">
        <f>J66*I66</f>
        <v>11635.25</v>
      </c>
      <c r="L66" s="35" t="s">
        <v>295</v>
      </c>
      <c r="M66" s="35"/>
      <c r="N66" s="35"/>
      <c r="O66" s="111" t="s">
        <v>838</v>
      </c>
    </row>
    <row r="67" spans="1:15">
      <c r="A67" s="35"/>
      <c r="B67" s="42"/>
      <c r="C67" s="198"/>
      <c r="D67" s="26"/>
      <c r="E67" s="35"/>
      <c r="F67" s="35"/>
      <c r="G67" s="43"/>
      <c r="H67" s="43"/>
      <c r="I67" s="43"/>
      <c r="J67" s="52"/>
      <c r="K67" s="46">
        <f>J67*I67</f>
        <v>0</v>
      </c>
      <c r="L67" s="35"/>
      <c r="M67" s="35"/>
      <c r="N67" s="35"/>
      <c r="O67" s="35"/>
    </row>
    <row r="68" spans="1:15">
      <c r="A68" s="35"/>
      <c r="B68" s="42"/>
      <c r="C68" s="198"/>
      <c r="D68" s="35"/>
      <c r="E68" s="35"/>
      <c r="F68" s="35"/>
      <c r="G68" s="43"/>
      <c r="H68" s="47">
        <f>H62+H63+H64+H65+H66+H67</f>
        <v>140</v>
      </c>
      <c r="I68" s="47">
        <f>I62+I63+I64+I65+I66+I67</f>
        <v>140</v>
      </c>
      <c r="J68" s="48"/>
      <c r="K68" s="48">
        <f>K62+K63+K64+K65+K66+K67</f>
        <v>41240.25</v>
      </c>
      <c r="L68" s="35"/>
      <c r="M68" s="35"/>
      <c r="N68" s="35"/>
      <c r="O68" s="35"/>
    </row>
    <row r="69" spans="1:15" s="179" customFormat="1">
      <c r="A69" s="173"/>
      <c r="B69" s="177"/>
      <c r="C69" s="237"/>
      <c r="D69" s="173"/>
      <c r="E69" s="173"/>
      <c r="F69" s="173"/>
      <c r="G69" s="175"/>
      <c r="H69" s="175"/>
      <c r="I69" s="175"/>
      <c r="J69" s="176"/>
      <c r="K69" s="235">
        <f>J69*H69</f>
        <v>0</v>
      </c>
      <c r="L69" s="173"/>
      <c r="M69" s="173"/>
      <c r="N69" s="173"/>
      <c r="O69" s="173"/>
    </row>
    <row r="70" spans="1:15" s="123" customFormat="1" ht="37.5">
      <c r="A70" s="118"/>
      <c r="B70" s="119">
        <v>10</v>
      </c>
      <c r="C70" s="183" t="s">
        <v>405</v>
      </c>
      <c r="D70" s="118" t="s">
        <v>535</v>
      </c>
      <c r="E70" s="118" t="s">
        <v>568</v>
      </c>
      <c r="F70" s="118" t="s">
        <v>108</v>
      </c>
      <c r="G70" s="120" t="s">
        <v>116</v>
      </c>
      <c r="H70" s="120">
        <v>15</v>
      </c>
      <c r="I70" s="120">
        <v>15</v>
      </c>
      <c r="J70" s="139">
        <v>219.56</v>
      </c>
      <c r="K70" s="122">
        <f>J70*I70</f>
        <v>3293.4</v>
      </c>
      <c r="L70" s="118" t="s">
        <v>176</v>
      </c>
      <c r="M70" s="118"/>
      <c r="N70" s="118"/>
      <c r="O70" s="118" t="s">
        <v>305</v>
      </c>
    </row>
    <row r="71" spans="1:15" s="123" customFormat="1" ht="37.5">
      <c r="A71" s="118"/>
      <c r="B71" s="119">
        <v>10</v>
      </c>
      <c r="C71" s="183" t="s">
        <v>405</v>
      </c>
      <c r="D71" s="118" t="s">
        <v>535</v>
      </c>
      <c r="E71" s="118" t="s">
        <v>583</v>
      </c>
      <c r="F71" s="118" t="s">
        <v>108</v>
      </c>
      <c r="G71" s="120" t="s">
        <v>116</v>
      </c>
      <c r="H71" s="120">
        <v>17</v>
      </c>
      <c r="I71" s="120">
        <v>17</v>
      </c>
      <c r="J71" s="121">
        <v>219.56</v>
      </c>
      <c r="K71" s="122">
        <f>J71*I71</f>
        <v>3732.52</v>
      </c>
      <c r="L71" s="118" t="s">
        <v>176</v>
      </c>
      <c r="M71" s="118"/>
      <c r="N71" s="118"/>
      <c r="O71" s="118" t="s">
        <v>305</v>
      </c>
    </row>
    <row r="72" spans="1:15" ht="56.25">
      <c r="A72" s="35"/>
      <c r="B72" s="42">
        <v>10</v>
      </c>
      <c r="C72" s="198" t="s">
        <v>868</v>
      </c>
      <c r="D72" s="35" t="s">
        <v>869</v>
      </c>
      <c r="E72" s="28" t="s">
        <v>867</v>
      </c>
      <c r="F72" s="35" t="s">
        <v>108</v>
      </c>
      <c r="G72" s="43" t="s">
        <v>928</v>
      </c>
      <c r="H72" s="43">
        <v>1</v>
      </c>
      <c r="I72" s="43">
        <v>1</v>
      </c>
      <c r="J72" s="52">
        <v>593.79</v>
      </c>
      <c r="K72" s="46">
        <f>J72*I72</f>
        <v>593.79</v>
      </c>
      <c r="L72" s="35" t="s">
        <v>16</v>
      </c>
      <c r="M72" s="35"/>
      <c r="N72" s="35"/>
      <c r="O72" s="35" t="s">
        <v>870</v>
      </c>
    </row>
    <row r="73" spans="1:15" ht="56.25">
      <c r="A73" s="35"/>
      <c r="B73" s="42">
        <v>10</v>
      </c>
      <c r="C73" s="198" t="s">
        <v>871</v>
      </c>
      <c r="D73" s="35" t="s">
        <v>869</v>
      </c>
      <c r="E73" s="28" t="s">
        <v>959</v>
      </c>
      <c r="F73" s="35" t="s">
        <v>108</v>
      </c>
      <c r="G73" s="43" t="s">
        <v>955</v>
      </c>
      <c r="H73" s="43">
        <v>25</v>
      </c>
      <c r="I73" s="43">
        <v>25</v>
      </c>
      <c r="J73" s="52">
        <v>574.75</v>
      </c>
      <c r="K73" s="46">
        <f>J73*I73</f>
        <v>14368.75</v>
      </c>
      <c r="L73" s="35" t="s">
        <v>16</v>
      </c>
      <c r="M73" s="35"/>
      <c r="N73" s="35"/>
      <c r="O73" s="35" t="s">
        <v>872</v>
      </c>
    </row>
    <row r="74" spans="1:15">
      <c r="A74" s="35"/>
      <c r="B74" s="42"/>
      <c r="C74" s="198"/>
      <c r="D74" s="35"/>
      <c r="E74" s="35"/>
      <c r="F74" s="35"/>
      <c r="G74" s="43"/>
      <c r="H74" s="47">
        <f>H69+H70+H71+H72+H73</f>
        <v>58</v>
      </c>
      <c r="I74" s="47">
        <f>I69+I70+I71+I72+I73</f>
        <v>58</v>
      </c>
      <c r="J74" s="48"/>
      <c r="K74" s="48">
        <f>K69+K70+K71+K72+K73</f>
        <v>21988.46</v>
      </c>
      <c r="L74" s="35"/>
      <c r="M74" s="35"/>
      <c r="N74" s="35"/>
      <c r="O74" s="35"/>
    </row>
    <row r="75" spans="1:15" s="172" customFormat="1" ht="37.5">
      <c r="A75" s="35"/>
      <c r="B75" s="42">
        <v>10.11</v>
      </c>
      <c r="C75" s="198" t="s">
        <v>875</v>
      </c>
      <c r="D75" s="35" t="s">
        <v>537</v>
      </c>
      <c r="E75" s="28" t="s">
        <v>867</v>
      </c>
      <c r="F75" s="35" t="s">
        <v>108</v>
      </c>
      <c r="G75" s="43" t="s">
        <v>827</v>
      </c>
      <c r="H75" s="43">
        <v>25</v>
      </c>
      <c r="I75" s="43">
        <v>25</v>
      </c>
      <c r="J75" s="52">
        <v>679.15</v>
      </c>
      <c r="K75" s="46">
        <f t="shared" ref="K75" si="12">I75*J75</f>
        <v>16978.75</v>
      </c>
      <c r="L75" s="35" t="s">
        <v>16</v>
      </c>
      <c r="M75" s="35"/>
      <c r="N75" s="35"/>
      <c r="O75" s="35" t="s">
        <v>876</v>
      </c>
    </row>
    <row r="76" spans="1:15" s="123" customFormat="1" ht="37.5">
      <c r="A76" s="118"/>
      <c r="B76" s="119">
        <v>10</v>
      </c>
      <c r="C76" s="183" t="s">
        <v>538</v>
      </c>
      <c r="D76" s="118" t="s">
        <v>537</v>
      </c>
      <c r="E76" s="118" t="s">
        <v>573</v>
      </c>
      <c r="F76" s="118" t="s">
        <v>108</v>
      </c>
      <c r="G76" s="120" t="s">
        <v>136</v>
      </c>
      <c r="H76" s="120">
        <v>28</v>
      </c>
      <c r="I76" s="120">
        <v>28</v>
      </c>
      <c r="J76" s="121">
        <v>290.39999999999998</v>
      </c>
      <c r="K76" s="122">
        <f t="shared" ref="K76" si="13">I76*J76</f>
        <v>8131.1999999999989</v>
      </c>
      <c r="L76" s="118" t="s">
        <v>16</v>
      </c>
      <c r="M76" s="118"/>
      <c r="N76" s="118"/>
      <c r="O76" s="118" t="s">
        <v>224</v>
      </c>
    </row>
    <row r="77" spans="1:15" s="179" customFormat="1">
      <c r="A77" s="173"/>
      <c r="B77" s="177"/>
      <c r="C77" s="237"/>
      <c r="D77" s="173"/>
      <c r="E77" s="173"/>
      <c r="F77" s="173"/>
      <c r="G77" s="175"/>
      <c r="H77" s="175"/>
      <c r="I77" s="175"/>
      <c r="J77" s="176"/>
      <c r="K77" s="235">
        <f>J77*H77</f>
        <v>0</v>
      </c>
      <c r="L77" s="173"/>
      <c r="M77" s="173"/>
      <c r="N77" s="173"/>
      <c r="O77" s="173"/>
    </row>
    <row r="78" spans="1:15" s="123" customFormat="1" ht="37.5">
      <c r="A78" s="118"/>
      <c r="B78" s="119">
        <v>10</v>
      </c>
      <c r="C78" s="183" t="s">
        <v>538</v>
      </c>
      <c r="D78" s="118" t="s">
        <v>539</v>
      </c>
      <c r="E78" s="118" t="s">
        <v>583</v>
      </c>
      <c r="F78" s="118" t="s">
        <v>108</v>
      </c>
      <c r="G78" s="120" t="s">
        <v>116</v>
      </c>
      <c r="H78" s="120">
        <v>5</v>
      </c>
      <c r="I78" s="120">
        <v>5</v>
      </c>
      <c r="J78" s="121">
        <v>347.38</v>
      </c>
      <c r="K78" s="122">
        <f t="shared" ref="K78" si="14">I78*J78</f>
        <v>1736.9</v>
      </c>
      <c r="L78" s="118" t="s">
        <v>176</v>
      </c>
      <c r="M78" s="118"/>
      <c r="N78" s="118"/>
      <c r="O78" s="118" t="s">
        <v>787</v>
      </c>
    </row>
    <row r="79" spans="1:15">
      <c r="A79" s="35"/>
      <c r="B79" s="42"/>
      <c r="C79" s="198"/>
      <c r="D79" s="35"/>
      <c r="E79" s="35"/>
      <c r="F79" s="35"/>
      <c r="G79" s="43"/>
      <c r="H79" s="47">
        <f>H76+H77+H78+H75</f>
        <v>58</v>
      </c>
      <c r="I79" s="47">
        <f>I76+I77+I78+I75</f>
        <v>58</v>
      </c>
      <c r="J79" s="48"/>
      <c r="K79" s="48">
        <f>K76+K77+K78+K75</f>
        <v>26846.85</v>
      </c>
      <c r="L79" s="35"/>
      <c r="M79" s="35"/>
      <c r="N79" s="35"/>
      <c r="O79" s="35"/>
    </row>
    <row r="80" spans="1:15" s="123" customFormat="1" ht="37.5">
      <c r="A80" s="118"/>
      <c r="B80" s="119">
        <v>10</v>
      </c>
      <c r="C80" s="183" t="s">
        <v>545</v>
      </c>
      <c r="D80" s="118" t="s">
        <v>453</v>
      </c>
      <c r="E80" s="118" t="s">
        <v>571</v>
      </c>
      <c r="F80" s="118" t="s">
        <v>108</v>
      </c>
      <c r="G80" s="120" t="s">
        <v>116</v>
      </c>
      <c r="H80" s="119">
        <v>20</v>
      </c>
      <c r="I80" s="119">
        <v>20</v>
      </c>
      <c r="J80" s="124">
        <v>175</v>
      </c>
      <c r="K80" s="122">
        <f>I80*J80</f>
        <v>3500</v>
      </c>
      <c r="L80" s="118" t="s">
        <v>315</v>
      </c>
      <c r="M80" s="118"/>
      <c r="N80" s="118"/>
      <c r="O80" s="118" t="s">
        <v>788</v>
      </c>
    </row>
    <row r="81" spans="1:15" s="123" customFormat="1" ht="37.5">
      <c r="A81" s="118"/>
      <c r="B81" s="119">
        <v>10</v>
      </c>
      <c r="C81" s="183" t="s">
        <v>545</v>
      </c>
      <c r="D81" s="118" t="s">
        <v>453</v>
      </c>
      <c r="E81" s="118" t="s">
        <v>575</v>
      </c>
      <c r="F81" s="118" t="s">
        <v>108</v>
      </c>
      <c r="G81" s="120" t="s">
        <v>116</v>
      </c>
      <c r="H81" s="119">
        <v>10</v>
      </c>
      <c r="I81" s="119">
        <v>10</v>
      </c>
      <c r="J81" s="124">
        <v>175</v>
      </c>
      <c r="K81" s="122">
        <f>I81*J81</f>
        <v>1750</v>
      </c>
      <c r="L81" s="118" t="s">
        <v>315</v>
      </c>
      <c r="M81" s="118"/>
      <c r="N81" s="118"/>
      <c r="O81" s="118" t="s">
        <v>788</v>
      </c>
    </row>
    <row r="82" spans="1:15" ht="37.5">
      <c r="A82" s="35"/>
      <c r="B82" s="42">
        <v>10</v>
      </c>
      <c r="C82" s="198" t="s">
        <v>308</v>
      </c>
      <c r="D82" s="35" t="s">
        <v>540</v>
      </c>
      <c r="E82" s="35" t="s">
        <v>593</v>
      </c>
      <c r="F82" s="35" t="s">
        <v>108</v>
      </c>
      <c r="G82" s="43" t="s">
        <v>172</v>
      </c>
      <c r="H82" s="42">
        <v>9</v>
      </c>
      <c r="I82" s="42">
        <v>9</v>
      </c>
      <c r="J82" s="54">
        <v>345</v>
      </c>
      <c r="K82" s="46">
        <f>I82*J82</f>
        <v>3105</v>
      </c>
      <c r="L82" s="35" t="s">
        <v>315</v>
      </c>
      <c r="M82" s="35"/>
      <c r="N82" s="35"/>
      <c r="O82" s="35" t="s">
        <v>820</v>
      </c>
    </row>
    <row r="83" spans="1:15" ht="37.5">
      <c r="A83" s="35"/>
      <c r="B83" s="42">
        <v>10</v>
      </c>
      <c r="C83" s="198" t="s">
        <v>308</v>
      </c>
      <c r="D83" s="35" t="s">
        <v>540</v>
      </c>
      <c r="E83" s="35" t="s">
        <v>417</v>
      </c>
      <c r="F83" s="35" t="s">
        <v>108</v>
      </c>
      <c r="G83" s="43" t="s">
        <v>172</v>
      </c>
      <c r="H83" s="42">
        <v>16</v>
      </c>
      <c r="I83" s="42">
        <v>16</v>
      </c>
      <c r="J83" s="54">
        <v>345</v>
      </c>
      <c r="K83" s="46">
        <f>I83*J83</f>
        <v>5520</v>
      </c>
      <c r="L83" s="35" t="s">
        <v>315</v>
      </c>
      <c r="M83" s="35"/>
      <c r="N83" s="35"/>
      <c r="O83" s="35" t="s">
        <v>820</v>
      </c>
    </row>
    <row r="84" spans="1:15">
      <c r="A84" s="35"/>
      <c r="B84" s="42"/>
      <c r="C84" s="198"/>
      <c r="D84" s="35"/>
      <c r="E84" s="35"/>
      <c r="F84" s="35"/>
      <c r="G84" s="43"/>
      <c r="H84" s="42"/>
      <c r="I84" s="42"/>
      <c r="J84" s="54"/>
      <c r="K84" s="46"/>
      <c r="L84" s="35"/>
      <c r="M84" s="35"/>
      <c r="N84" s="35"/>
      <c r="O84" s="35"/>
    </row>
    <row r="85" spans="1:15">
      <c r="A85" s="35"/>
      <c r="B85" s="42"/>
      <c r="C85" s="198"/>
      <c r="D85" s="35"/>
      <c r="E85" s="35"/>
      <c r="F85" s="35"/>
      <c r="G85" s="43"/>
      <c r="H85" s="42"/>
      <c r="I85" s="42"/>
      <c r="J85" s="54"/>
      <c r="K85" s="46"/>
      <c r="L85" s="35"/>
      <c r="M85" s="35"/>
      <c r="N85" s="35"/>
      <c r="O85" s="35"/>
    </row>
    <row r="86" spans="1:15">
      <c r="A86" s="35"/>
      <c r="B86" s="43"/>
      <c r="C86" s="198"/>
      <c r="D86" s="35"/>
      <c r="E86" s="35"/>
      <c r="F86" s="35"/>
      <c r="G86" s="43"/>
      <c r="H86" s="47">
        <f>H80+H81+H82+H83+H84+H85</f>
        <v>55</v>
      </c>
      <c r="I86" s="47">
        <f>I80+I81+I82+I83+I84+I85</f>
        <v>55</v>
      </c>
      <c r="J86" s="48"/>
      <c r="K86" s="48">
        <f>K80+K81+K82+K83+K84+K85</f>
        <v>13875</v>
      </c>
      <c r="L86" s="35"/>
      <c r="M86" s="35"/>
      <c r="N86" s="35"/>
      <c r="O86" s="35"/>
    </row>
    <row r="87" spans="1:15" s="123" customFormat="1" ht="56.25">
      <c r="A87" s="118"/>
      <c r="B87" s="119">
        <v>10</v>
      </c>
      <c r="C87" s="142" t="s">
        <v>544</v>
      </c>
      <c r="D87" s="143" t="s">
        <v>543</v>
      </c>
      <c r="E87" s="118" t="s">
        <v>321</v>
      </c>
      <c r="F87" s="118" t="s">
        <v>108</v>
      </c>
      <c r="G87" s="120" t="s">
        <v>136</v>
      </c>
      <c r="H87" s="119">
        <v>15</v>
      </c>
      <c r="I87" s="119">
        <v>15</v>
      </c>
      <c r="J87" s="124">
        <v>311.52</v>
      </c>
      <c r="K87" s="122">
        <f t="shared" ref="K87:K88" si="15">I87*J87</f>
        <v>4672.7999999999993</v>
      </c>
      <c r="L87" s="118" t="s">
        <v>176</v>
      </c>
      <c r="M87" s="118"/>
      <c r="N87" s="118"/>
      <c r="O87" s="118" t="s">
        <v>789</v>
      </c>
    </row>
    <row r="88" spans="1:15" s="123" customFormat="1" ht="56.25">
      <c r="A88" s="118"/>
      <c r="B88" s="119">
        <v>10</v>
      </c>
      <c r="C88" s="142" t="s">
        <v>544</v>
      </c>
      <c r="D88" s="143" t="s">
        <v>543</v>
      </c>
      <c r="E88" s="118" t="s">
        <v>570</v>
      </c>
      <c r="F88" s="118" t="s">
        <v>108</v>
      </c>
      <c r="G88" s="120" t="s">
        <v>136</v>
      </c>
      <c r="H88" s="119">
        <v>15</v>
      </c>
      <c r="I88" s="119">
        <v>15</v>
      </c>
      <c r="J88" s="124">
        <v>311.52</v>
      </c>
      <c r="K88" s="122">
        <f t="shared" si="15"/>
        <v>4672.7999999999993</v>
      </c>
      <c r="L88" s="118" t="s">
        <v>176</v>
      </c>
      <c r="M88" s="118"/>
      <c r="N88" s="118"/>
      <c r="O88" s="118" t="s">
        <v>789</v>
      </c>
    </row>
    <row r="89" spans="1:15" s="123" customFormat="1" ht="56.25">
      <c r="A89" s="118"/>
      <c r="B89" s="119">
        <v>10</v>
      </c>
      <c r="C89" s="142" t="s">
        <v>544</v>
      </c>
      <c r="D89" s="143" t="s">
        <v>543</v>
      </c>
      <c r="E89" s="118" t="s">
        <v>574</v>
      </c>
      <c r="F89" s="118" t="s">
        <v>108</v>
      </c>
      <c r="G89" s="120" t="s">
        <v>136</v>
      </c>
      <c r="H89" s="119">
        <v>27</v>
      </c>
      <c r="I89" s="119">
        <v>27</v>
      </c>
      <c r="J89" s="124">
        <v>311.52</v>
      </c>
      <c r="K89" s="122">
        <f t="shared" ref="K89" si="16">I89*J89</f>
        <v>8411.0399999999991</v>
      </c>
      <c r="L89" s="118" t="s">
        <v>176</v>
      </c>
      <c r="M89" s="118"/>
      <c r="N89" s="118"/>
      <c r="O89" s="118" t="s">
        <v>789</v>
      </c>
    </row>
    <row r="90" spans="1:15" ht="43.5" customHeight="1">
      <c r="A90" s="35"/>
      <c r="B90" s="42">
        <v>10</v>
      </c>
      <c r="C90" s="198" t="s">
        <v>819</v>
      </c>
      <c r="D90" s="35" t="s">
        <v>543</v>
      </c>
      <c r="E90" s="35" t="s">
        <v>813</v>
      </c>
      <c r="F90" s="35" t="s">
        <v>108</v>
      </c>
      <c r="G90" s="43" t="s">
        <v>833</v>
      </c>
      <c r="H90" s="42">
        <v>22</v>
      </c>
      <c r="I90" s="42">
        <v>22</v>
      </c>
      <c r="J90" s="54">
        <v>498.3</v>
      </c>
      <c r="K90" s="46">
        <f>J90*I90</f>
        <v>10962.6</v>
      </c>
      <c r="L90" s="35"/>
      <c r="M90" s="35"/>
      <c r="N90" s="35"/>
      <c r="O90" s="111" t="s">
        <v>821</v>
      </c>
    </row>
    <row r="91" spans="1:15" ht="43.5" customHeight="1">
      <c r="A91" s="35"/>
      <c r="B91" s="42">
        <v>10</v>
      </c>
      <c r="C91" s="198" t="s">
        <v>819</v>
      </c>
      <c r="D91" s="35" t="s">
        <v>543</v>
      </c>
      <c r="E91" s="35" t="s">
        <v>836</v>
      </c>
      <c r="F91" s="35" t="s">
        <v>108</v>
      </c>
      <c r="G91" s="43" t="s">
        <v>827</v>
      </c>
      <c r="H91" s="42">
        <v>3</v>
      </c>
      <c r="I91" s="42">
        <v>3</v>
      </c>
      <c r="J91" s="54">
        <v>523.27</v>
      </c>
      <c r="K91" s="46">
        <f>J91*I91</f>
        <v>1569.81</v>
      </c>
      <c r="L91" s="35"/>
      <c r="M91" s="35"/>
      <c r="N91" s="35"/>
      <c r="O91" s="111" t="s">
        <v>834</v>
      </c>
    </row>
    <row r="92" spans="1:15">
      <c r="A92" s="35"/>
      <c r="B92" s="43"/>
      <c r="C92" s="198"/>
      <c r="D92" s="35"/>
      <c r="E92" s="35"/>
      <c r="F92" s="35"/>
      <c r="G92" s="43"/>
      <c r="H92" s="47">
        <f>H87+H88+H89+H90+H91</f>
        <v>82</v>
      </c>
      <c r="I92" s="47">
        <f>I87+I88+I89+I90+I91</f>
        <v>82</v>
      </c>
      <c r="J92" s="48"/>
      <c r="K92" s="48">
        <f>K87+K88+K89+K90+K91</f>
        <v>30289.05</v>
      </c>
      <c r="L92" s="35"/>
      <c r="M92" s="35"/>
      <c r="N92" s="35"/>
      <c r="O92" s="35"/>
    </row>
    <row r="93" spans="1:15" ht="37.5">
      <c r="A93" s="35"/>
      <c r="B93" s="42">
        <v>10.11</v>
      </c>
      <c r="C93" s="198" t="s">
        <v>542</v>
      </c>
      <c r="D93" s="35" t="s">
        <v>541</v>
      </c>
      <c r="E93" s="35" t="s">
        <v>110</v>
      </c>
      <c r="F93" s="35" t="s">
        <v>108</v>
      </c>
      <c r="G93" s="43" t="s">
        <v>585</v>
      </c>
      <c r="H93" s="42">
        <v>49</v>
      </c>
      <c r="I93" s="42">
        <v>49</v>
      </c>
      <c r="J93" s="54">
        <v>394.57</v>
      </c>
      <c r="K93" s="46">
        <f t="shared" ref="K93" si="17">I93*J93</f>
        <v>19333.93</v>
      </c>
      <c r="L93" s="35" t="s">
        <v>176</v>
      </c>
      <c r="M93" s="35"/>
      <c r="N93" s="35"/>
      <c r="O93" s="35" t="s">
        <v>790</v>
      </c>
    </row>
    <row r="94" spans="1:15" ht="37.5">
      <c r="A94" s="35"/>
      <c r="B94" s="43">
        <v>10.11</v>
      </c>
      <c r="C94" s="198" t="s">
        <v>542</v>
      </c>
      <c r="D94" s="35" t="s">
        <v>934</v>
      </c>
      <c r="E94" s="35" t="s">
        <v>952</v>
      </c>
      <c r="F94" s="35" t="s">
        <v>108</v>
      </c>
      <c r="G94" s="43" t="s">
        <v>827</v>
      </c>
      <c r="H94" s="42">
        <v>15</v>
      </c>
      <c r="I94" s="42">
        <v>15</v>
      </c>
      <c r="J94" s="54">
        <v>437.8</v>
      </c>
      <c r="K94" s="46">
        <f>J94*H94</f>
        <v>6567</v>
      </c>
      <c r="L94" s="35"/>
      <c r="M94" s="35"/>
      <c r="N94" s="35"/>
      <c r="O94" s="35" t="s">
        <v>935</v>
      </c>
    </row>
    <row r="95" spans="1:15" ht="37.5">
      <c r="A95" s="35"/>
      <c r="B95" s="43">
        <v>10.11</v>
      </c>
      <c r="C95" s="198" t="s">
        <v>542</v>
      </c>
      <c r="D95" s="35" t="s">
        <v>934</v>
      </c>
      <c r="E95" s="35" t="s">
        <v>968</v>
      </c>
      <c r="F95" s="35" t="s">
        <v>108</v>
      </c>
      <c r="G95" s="43" t="s">
        <v>955</v>
      </c>
      <c r="H95" s="42">
        <v>5</v>
      </c>
      <c r="I95" s="42">
        <v>5</v>
      </c>
      <c r="J95" s="54">
        <v>684.2</v>
      </c>
      <c r="K95" s="46">
        <f>J95*H95</f>
        <v>3421</v>
      </c>
      <c r="L95" s="35"/>
      <c r="M95" s="35"/>
      <c r="N95" s="35"/>
      <c r="O95" s="35" t="s">
        <v>935</v>
      </c>
    </row>
    <row r="96" spans="1:15">
      <c r="A96" s="35"/>
      <c r="B96" s="43"/>
      <c r="C96" s="198"/>
      <c r="D96" s="35"/>
      <c r="E96" s="35"/>
      <c r="F96" s="35"/>
      <c r="G96" s="43"/>
      <c r="H96" s="47">
        <f>H93+H94+H95</f>
        <v>69</v>
      </c>
      <c r="I96" s="47">
        <f>I93+I94+I95</f>
        <v>69</v>
      </c>
      <c r="J96" s="48"/>
      <c r="K96" s="48">
        <f>K93+K94+K95</f>
        <v>29321.93</v>
      </c>
      <c r="L96" s="35"/>
      <c r="M96" s="35"/>
      <c r="N96" s="35"/>
      <c r="O96" s="35"/>
    </row>
    <row r="97" spans="1:15" s="123" customFormat="1" ht="37.5">
      <c r="A97" s="118"/>
      <c r="B97" s="119">
        <v>10</v>
      </c>
      <c r="C97" s="140" t="s">
        <v>546</v>
      </c>
      <c r="D97" s="118" t="s">
        <v>493</v>
      </c>
      <c r="E97" s="118" t="s">
        <v>569</v>
      </c>
      <c r="F97" s="118" t="s">
        <v>108</v>
      </c>
      <c r="G97" s="120" t="s">
        <v>116</v>
      </c>
      <c r="H97" s="119">
        <v>30</v>
      </c>
      <c r="I97" s="119">
        <v>30</v>
      </c>
      <c r="J97" s="124">
        <v>285.56</v>
      </c>
      <c r="K97" s="122">
        <f>J97*I97</f>
        <v>8566.7999999999993</v>
      </c>
      <c r="L97" s="118" t="s">
        <v>16</v>
      </c>
      <c r="M97" s="118"/>
      <c r="N97" s="118"/>
      <c r="O97" s="118" t="s">
        <v>791</v>
      </c>
    </row>
    <row r="98" spans="1:15" s="172" customFormat="1" ht="37.5">
      <c r="A98" s="35"/>
      <c r="B98" s="42">
        <v>10</v>
      </c>
      <c r="C98" s="115" t="s">
        <v>546</v>
      </c>
      <c r="D98" s="35" t="s">
        <v>493</v>
      </c>
      <c r="E98" s="35" t="s">
        <v>957</v>
      </c>
      <c r="F98" s="35" t="s">
        <v>108</v>
      </c>
      <c r="G98" s="43" t="s">
        <v>955</v>
      </c>
      <c r="H98" s="42">
        <v>25</v>
      </c>
      <c r="I98" s="42">
        <v>25</v>
      </c>
      <c r="J98" s="54">
        <v>650.65</v>
      </c>
      <c r="K98" s="46">
        <f>J98*I98</f>
        <v>16266.25</v>
      </c>
      <c r="L98" s="35" t="s">
        <v>16</v>
      </c>
      <c r="M98" s="35"/>
      <c r="N98" s="35"/>
      <c r="O98" s="35" t="s">
        <v>958</v>
      </c>
    </row>
    <row r="99" spans="1:15">
      <c r="A99" s="35"/>
      <c r="B99" s="43"/>
      <c r="C99" s="198"/>
      <c r="D99" s="35"/>
      <c r="E99" s="35"/>
      <c r="F99" s="35"/>
      <c r="G99" s="43"/>
      <c r="H99" s="47">
        <f>H97+H98</f>
        <v>55</v>
      </c>
      <c r="I99" s="47">
        <f>I97+I98</f>
        <v>55</v>
      </c>
      <c r="J99" s="48"/>
      <c r="K99" s="48">
        <f>K97+K98</f>
        <v>24833.05</v>
      </c>
      <c r="L99" s="35"/>
      <c r="M99" s="35"/>
      <c r="N99" s="35"/>
      <c r="O99" s="35"/>
    </row>
    <row r="100" spans="1:15" s="123" customFormat="1" ht="37.5">
      <c r="A100" s="118"/>
      <c r="B100" s="119">
        <v>10</v>
      </c>
      <c r="C100" s="183" t="s">
        <v>309</v>
      </c>
      <c r="D100" s="118" t="s">
        <v>310</v>
      </c>
      <c r="E100" s="118" t="s">
        <v>321</v>
      </c>
      <c r="F100" s="118" t="s">
        <v>108</v>
      </c>
      <c r="G100" s="120" t="s">
        <v>116</v>
      </c>
      <c r="H100" s="119">
        <v>10</v>
      </c>
      <c r="I100" s="119">
        <v>10</v>
      </c>
      <c r="J100" s="124">
        <v>229.9</v>
      </c>
      <c r="K100" s="122">
        <f>J100*I100</f>
        <v>2299</v>
      </c>
      <c r="L100" s="118" t="s">
        <v>16</v>
      </c>
      <c r="M100" s="118"/>
      <c r="N100" s="118"/>
      <c r="O100" s="118" t="s">
        <v>792</v>
      </c>
    </row>
    <row r="101" spans="1:15" s="123" customFormat="1" ht="37.5">
      <c r="A101" s="118"/>
      <c r="B101" s="119">
        <v>10</v>
      </c>
      <c r="C101" s="183" t="s">
        <v>309</v>
      </c>
      <c r="D101" s="118" t="s">
        <v>310</v>
      </c>
      <c r="E101" s="118" t="s">
        <v>567</v>
      </c>
      <c r="F101" s="118" t="s">
        <v>108</v>
      </c>
      <c r="G101" s="120" t="s">
        <v>116</v>
      </c>
      <c r="H101" s="119">
        <v>15</v>
      </c>
      <c r="I101" s="119">
        <v>15</v>
      </c>
      <c r="J101" s="124">
        <v>229.9</v>
      </c>
      <c r="K101" s="122">
        <f>J101*I101</f>
        <v>3448.5</v>
      </c>
      <c r="L101" s="118" t="s">
        <v>16</v>
      </c>
      <c r="M101" s="118"/>
      <c r="N101" s="118"/>
      <c r="O101" s="118" t="s">
        <v>793</v>
      </c>
    </row>
    <row r="102" spans="1:15">
      <c r="A102" s="35"/>
      <c r="B102" s="43"/>
      <c r="C102" s="198"/>
      <c r="D102" s="35"/>
      <c r="E102" s="35"/>
      <c r="F102" s="35"/>
      <c r="G102" s="43"/>
      <c r="H102" s="42"/>
      <c r="I102" s="42"/>
      <c r="J102" s="54"/>
      <c r="K102" s="46">
        <v>0</v>
      </c>
      <c r="L102" s="35"/>
      <c r="M102" s="35"/>
      <c r="N102" s="35"/>
      <c r="O102" s="35"/>
    </row>
    <row r="103" spans="1:15">
      <c r="A103" s="35"/>
      <c r="B103" s="43"/>
      <c r="C103" s="198"/>
      <c r="D103" s="35"/>
      <c r="E103" s="35"/>
      <c r="F103" s="35"/>
      <c r="G103" s="43"/>
      <c r="H103" s="42"/>
      <c r="I103" s="42"/>
      <c r="J103" s="54"/>
      <c r="K103" s="46">
        <f t="shared" ref="K103" si="18">J103*I103</f>
        <v>0</v>
      </c>
      <c r="L103" s="35"/>
      <c r="M103" s="35"/>
      <c r="N103" s="35"/>
      <c r="O103" s="35"/>
    </row>
    <row r="104" spans="1:15">
      <c r="A104" s="35"/>
      <c r="B104" s="43"/>
      <c r="C104" s="198"/>
      <c r="D104" s="35"/>
      <c r="E104" s="35"/>
      <c r="F104" s="35"/>
      <c r="G104" s="43"/>
      <c r="H104" s="47">
        <f>H100+H101+H102+H103</f>
        <v>25</v>
      </c>
      <c r="I104" s="47">
        <f>I100+I101+I102+I103</f>
        <v>25</v>
      </c>
      <c r="J104" s="48"/>
      <c r="K104" s="48">
        <f>K100+K101+K102+K103</f>
        <v>5747.5</v>
      </c>
      <c r="L104" s="35"/>
      <c r="M104" s="35"/>
      <c r="N104" s="35"/>
      <c r="O104" s="35"/>
    </row>
    <row r="105" spans="1:15" ht="37.5">
      <c r="A105" s="35"/>
      <c r="B105" s="42">
        <v>10</v>
      </c>
      <c r="C105" s="198" t="s">
        <v>888</v>
      </c>
      <c r="D105" s="35" t="s">
        <v>889</v>
      </c>
      <c r="E105" s="28" t="s">
        <v>867</v>
      </c>
      <c r="F105" s="35" t="s">
        <v>108</v>
      </c>
      <c r="G105" s="43" t="s">
        <v>827</v>
      </c>
      <c r="H105" s="42">
        <v>1</v>
      </c>
      <c r="I105" s="42">
        <v>1</v>
      </c>
      <c r="J105" s="54">
        <v>489.07</v>
      </c>
      <c r="K105" s="46">
        <f>J105*I105</f>
        <v>489.07</v>
      </c>
      <c r="L105" s="35" t="s">
        <v>316</v>
      </c>
      <c r="M105" s="35"/>
      <c r="N105" s="35"/>
      <c r="O105" s="35" t="s">
        <v>890</v>
      </c>
    </row>
    <row r="106" spans="1:15">
      <c r="A106" s="35"/>
      <c r="B106" s="43"/>
      <c r="C106" s="198"/>
      <c r="D106" s="35"/>
      <c r="E106" s="35"/>
      <c r="F106" s="35"/>
      <c r="G106" s="43"/>
      <c r="H106" s="42"/>
      <c r="I106" s="42"/>
      <c r="J106" s="54"/>
      <c r="K106" s="46">
        <f t="shared" ref="K106:K109" si="19">J106*I106</f>
        <v>0</v>
      </c>
      <c r="L106" s="35"/>
      <c r="M106" s="35"/>
      <c r="N106" s="35"/>
      <c r="O106" s="35"/>
    </row>
    <row r="107" spans="1:15">
      <c r="A107" s="35"/>
      <c r="B107" s="43"/>
      <c r="C107" s="198"/>
      <c r="D107" s="35"/>
      <c r="E107" s="35"/>
      <c r="F107" s="35"/>
      <c r="G107" s="43"/>
      <c r="H107" s="42"/>
      <c r="I107" s="42"/>
      <c r="J107" s="54"/>
      <c r="K107" s="46">
        <f t="shared" si="19"/>
        <v>0</v>
      </c>
      <c r="L107" s="35"/>
      <c r="M107" s="35"/>
      <c r="N107" s="35"/>
      <c r="O107" s="35"/>
    </row>
    <row r="108" spans="1:15">
      <c r="A108" s="35"/>
      <c r="B108" s="43"/>
      <c r="C108" s="198"/>
      <c r="D108" s="35"/>
      <c r="E108" s="35"/>
      <c r="F108" s="35"/>
      <c r="G108" s="43"/>
      <c r="H108" s="42"/>
      <c r="I108" s="42"/>
      <c r="J108" s="54"/>
      <c r="K108" s="46">
        <f t="shared" si="19"/>
        <v>0</v>
      </c>
      <c r="L108" s="35"/>
      <c r="M108" s="35"/>
      <c r="N108" s="35"/>
      <c r="O108" s="35"/>
    </row>
    <row r="109" spans="1:15">
      <c r="A109" s="35"/>
      <c r="B109" s="43"/>
      <c r="C109" s="198"/>
      <c r="D109" s="35"/>
      <c r="E109" s="35"/>
      <c r="F109" s="35"/>
      <c r="G109" s="43"/>
      <c r="H109" s="42"/>
      <c r="I109" s="42"/>
      <c r="J109" s="54"/>
      <c r="K109" s="46">
        <f t="shared" si="19"/>
        <v>0</v>
      </c>
      <c r="L109" s="35"/>
      <c r="M109" s="35"/>
      <c r="N109" s="35"/>
      <c r="O109" s="35"/>
    </row>
    <row r="110" spans="1:15">
      <c r="A110" s="35"/>
      <c r="B110" s="43"/>
      <c r="C110" s="198"/>
      <c r="D110" s="35"/>
      <c r="E110" s="35"/>
      <c r="F110" s="35"/>
      <c r="G110" s="43"/>
      <c r="H110" s="47">
        <f>SUM(H105:H109)</f>
        <v>1</v>
      </c>
      <c r="I110" s="47">
        <f>I105+I106+I107+I108+I109</f>
        <v>1</v>
      </c>
      <c r="J110" s="48"/>
      <c r="K110" s="48">
        <f>SUM(K105:K109)</f>
        <v>489.07</v>
      </c>
      <c r="L110" s="35"/>
      <c r="M110" s="35"/>
      <c r="N110" s="35"/>
      <c r="O110" s="35"/>
    </row>
    <row r="111" spans="1:15" ht="93.75">
      <c r="B111" s="43">
        <v>10</v>
      </c>
      <c r="C111" s="198" t="s">
        <v>901</v>
      </c>
      <c r="D111" s="35" t="s">
        <v>902</v>
      </c>
      <c r="E111" s="35" t="s">
        <v>960</v>
      </c>
      <c r="F111" s="35" t="s">
        <v>108</v>
      </c>
      <c r="G111" s="43" t="s">
        <v>961</v>
      </c>
      <c r="H111" s="42">
        <v>20</v>
      </c>
      <c r="I111" s="42">
        <v>20</v>
      </c>
      <c r="J111" s="54">
        <v>406.67</v>
      </c>
      <c r="K111" s="46">
        <f t="shared" ref="K111" si="20">J111*I111</f>
        <v>8133.4000000000005</v>
      </c>
      <c r="L111" s="35" t="s">
        <v>16</v>
      </c>
      <c r="M111" s="35"/>
      <c r="N111" s="35"/>
      <c r="O111" s="35" t="s">
        <v>905</v>
      </c>
    </row>
    <row r="112" spans="1:15">
      <c r="A112" s="35"/>
      <c r="B112" s="43"/>
      <c r="C112" s="198"/>
      <c r="D112" s="35"/>
      <c r="E112" s="35"/>
      <c r="F112" s="35"/>
      <c r="G112" s="43"/>
      <c r="H112" s="42"/>
      <c r="I112" s="42"/>
      <c r="J112" s="54"/>
      <c r="K112" s="46">
        <f t="shared" ref="K112:K115" si="21">J112*I112</f>
        <v>0</v>
      </c>
      <c r="L112" s="35"/>
      <c r="M112" s="35"/>
      <c r="N112" s="35"/>
      <c r="O112" s="35"/>
    </row>
    <row r="113" spans="1:15">
      <c r="A113" s="35"/>
      <c r="B113" s="43"/>
      <c r="C113" s="198"/>
      <c r="D113" s="35"/>
      <c r="E113" s="35"/>
      <c r="F113" s="35"/>
      <c r="G113" s="43"/>
      <c r="H113" s="42"/>
      <c r="I113" s="42"/>
      <c r="J113" s="54"/>
      <c r="K113" s="46">
        <f t="shared" si="21"/>
        <v>0</v>
      </c>
      <c r="L113" s="35"/>
      <c r="M113" s="35"/>
      <c r="N113" s="35"/>
      <c r="O113" s="35"/>
    </row>
    <row r="114" spans="1:15">
      <c r="A114" s="35"/>
      <c r="B114" s="43"/>
      <c r="C114" s="198"/>
      <c r="D114" s="35"/>
      <c r="E114" s="35"/>
      <c r="F114" s="35"/>
      <c r="G114" s="43"/>
      <c r="H114" s="42"/>
      <c r="I114" s="42"/>
      <c r="J114" s="54"/>
      <c r="K114" s="46">
        <f t="shared" si="21"/>
        <v>0</v>
      </c>
      <c r="L114" s="35"/>
      <c r="M114" s="35"/>
      <c r="N114" s="35"/>
      <c r="O114" s="35"/>
    </row>
    <row r="115" spans="1:15">
      <c r="A115" s="35"/>
      <c r="B115" s="43"/>
      <c r="C115" s="198"/>
      <c r="D115" s="35"/>
      <c r="E115" s="35"/>
      <c r="F115" s="35"/>
      <c r="G115" s="43"/>
      <c r="H115" s="42"/>
      <c r="I115" s="42"/>
      <c r="J115" s="54"/>
      <c r="K115" s="46">
        <f t="shared" si="21"/>
        <v>0</v>
      </c>
      <c r="L115" s="35"/>
      <c r="M115" s="35"/>
      <c r="N115" s="35"/>
      <c r="O115" s="35"/>
    </row>
    <row r="116" spans="1:15">
      <c r="A116" s="35"/>
      <c r="B116" s="43"/>
      <c r="C116" s="198"/>
      <c r="D116" s="35"/>
      <c r="E116" s="35"/>
      <c r="F116" s="35"/>
      <c r="G116" s="43"/>
      <c r="H116" s="47">
        <f>SUM(H111:H115)</f>
        <v>20</v>
      </c>
      <c r="I116" s="47">
        <f>I111+I112+I113+I114+I115</f>
        <v>20</v>
      </c>
      <c r="J116" s="48"/>
      <c r="K116" s="48">
        <f>SUM(K111:K115)</f>
        <v>8133.4000000000005</v>
      </c>
      <c r="L116" s="35"/>
      <c r="M116" s="35"/>
      <c r="N116" s="35"/>
      <c r="O116" s="35"/>
    </row>
    <row r="117" spans="1:15" ht="131.25">
      <c r="A117" s="28"/>
      <c r="B117" s="203" t="s">
        <v>922</v>
      </c>
      <c r="C117" s="193" t="s">
        <v>916</v>
      </c>
      <c r="D117" s="28" t="s">
        <v>915</v>
      </c>
      <c r="E117" s="28" t="s">
        <v>923</v>
      </c>
      <c r="F117" s="28" t="s">
        <v>954</v>
      </c>
      <c r="G117" s="60"/>
      <c r="H117" s="62">
        <v>75</v>
      </c>
      <c r="I117" s="62">
        <v>75</v>
      </c>
      <c r="J117" s="62">
        <v>166.53</v>
      </c>
      <c r="K117" s="61">
        <v>12497.25</v>
      </c>
      <c r="L117" s="28"/>
      <c r="M117" s="28"/>
      <c r="N117" s="28"/>
      <c r="O117" s="28"/>
    </row>
    <row r="118" spans="1:15" ht="112.5">
      <c r="A118" s="28"/>
      <c r="B118" s="203" t="s">
        <v>922</v>
      </c>
      <c r="C118" s="193" t="s">
        <v>917</v>
      </c>
      <c r="D118" s="28" t="s">
        <v>918</v>
      </c>
      <c r="E118" s="28" t="s">
        <v>923</v>
      </c>
      <c r="F118" s="28"/>
      <c r="G118" s="60"/>
      <c r="H118" s="62">
        <v>3</v>
      </c>
      <c r="I118" s="62">
        <v>3</v>
      </c>
      <c r="J118" s="62">
        <v>29.19</v>
      </c>
      <c r="K118" s="61">
        <f t="shared" ref="K118:K121" si="22">J118*I118</f>
        <v>87.570000000000007</v>
      </c>
      <c r="L118" s="28"/>
      <c r="M118" s="28"/>
      <c r="N118" s="28"/>
      <c r="O118" s="28"/>
    </row>
    <row r="119" spans="1:15" ht="150">
      <c r="A119" s="28"/>
      <c r="B119" s="203" t="s">
        <v>922</v>
      </c>
      <c r="C119" s="193" t="s">
        <v>919</v>
      </c>
      <c r="D119" s="28" t="s">
        <v>918</v>
      </c>
      <c r="E119" s="28" t="s">
        <v>923</v>
      </c>
      <c r="F119" s="28"/>
      <c r="G119" s="60"/>
      <c r="H119" s="62">
        <v>3</v>
      </c>
      <c r="I119" s="62">
        <v>3</v>
      </c>
      <c r="J119" s="62">
        <v>110.27</v>
      </c>
      <c r="K119" s="61">
        <f t="shared" si="22"/>
        <v>330.81</v>
      </c>
      <c r="L119" s="28"/>
      <c r="M119" s="28"/>
      <c r="N119" s="28"/>
      <c r="O119" s="28"/>
    </row>
    <row r="120" spans="1:15" ht="131.25">
      <c r="A120" s="28"/>
      <c r="B120" s="203" t="s">
        <v>922</v>
      </c>
      <c r="C120" s="193" t="s">
        <v>920</v>
      </c>
      <c r="D120" s="28" t="s">
        <v>918</v>
      </c>
      <c r="E120" s="28" t="s">
        <v>923</v>
      </c>
      <c r="F120" s="28"/>
      <c r="G120" s="60"/>
      <c r="H120" s="62">
        <v>75</v>
      </c>
      <c r="I120" s="62">
        <v>75</v>
      </c>
      <c r="J120" s="62">
        <v>106.22</v>
      </c>
      <c r="K120" s="61">
        <f t="shared" si="22"/>
        <v>7966.5</v>
      </c>
      <c r="L120" s="28"/>
      <c r="M120" s="28"/>
      <c r="N120" s="28"/>
      <c r="O120" s="28"/>
    </row>
    <row r="121" spans="1:15" ht="112.5">
      <c r="A121" s="28"/>
      <c r="B121" s="203" t="s">
        <v>922</v>
      </c>
      <c r="C121" s="193" t="s">
        <v>921</v>
      </c>
      <c r="D121" s="28" t="s">
        <v>918</v>
      </c>
      <c r="E121" s="28" t="s">
        <v>923</v>
      </c>
      <c r="F121" s="28"/>
      <c r="G121" s="60"/>
      <c r="H121" s="62">
        <v>75</v>
      </c>
      <c r="I121" s="62">
        <v>75</v>
      </c>
      <c r="J121" s="62">
        <v>75.81</v>
      </c>
      <c r="K121" s="61">
        <f t="shared" si="22"/>
        <v>5685.75</v>
      </c>
      <c r="L121" s="28"/>
      <c r="M121" s="28"/>
      <c r="N121" s="28"/>
      <c r="O121" s="28"/>
    </row>
    <row r="122" spans="1:15">
      <c r="A122" s="28"/>
      <c r="B122" s="60"/>
      <c r="C122" s="193"/>
      <c r="D122" s="28"/>
      <c r="E122" s="28"/>
      <c r="F122" s="28"/>
      <c r="G122" s="60"/>
      <c r="H122" s="64">
        <f>H117+H118+H119+H120+H121</f>
        <v>231</v>
      </c>
      <c r="I122" s="64">
        <f>I117+I118+I119+I120+I121</f>
        <v>231</v>
      </c>
      <c r="J122" s="64"/>
      <c r="K122" s="65">
        <f>K117+K118+K119+K120+K121</f>
        <v>26567.879999999997</v>
      </c>
      <c r="L122" s="28"/>
      <c r="M122" s="28"/>
      <c r="N122" s="28"/>
      <c r="O122" s="28"/>
    </row>
    <row r="123" spans="1:15">
      <c r="A123" s="108" t="s">
        <v>54</v>
      </c>
      <c r="B123" s="262" t="s">
        <v>57</v>
      </c>
      <c r="C123" s="262"/>
      <c r="D123" s="263" t="s">
        <v>56</v>
      </c>
      <c r="E123" s="264"/>
      <c r="F123" s="264"/>
      <c r="G123" s="265"/>
      <c r="H123" s="49">
        <f>H8+H12+H19+H28+H40+H46+H61+H68+H74+H79+H86+H92+H96+H99+H104+H110+H116+H122</f>
        <v>1813</v>
      </c>
      <c r="I123" s="49">
        <f>I8+I12+I19+I28+I40+I46+I61+I68+I74+I79+I86+I92+I96+I99+I104+I110+I116+I122</f>
        <v>1439</v>
      </c>
      <c r="J123" s="55"/>
      <c r="K123" s="50">
        <f>K8+K12+K19+K28+K40+K46+K61+K68+K74+K79+K86+K92+K96+K99+K104+K110+K116+K122</f>
        <v>499980.25</v>
      </c>
      <c r="L123" s="35"/>
      <c r="M123" s="39">
        <f>SUM(M5:M116)</f>
        <v>0</v>
      </c>
      <c r="N123" s="39">
        <f>SUM(N5:N116)</f>
        <v>0</v>
      </c>
      <c r="O123" s="35"/>
    </row>
  </sheetData>
  <autoFilter ref="A1:O137">
    <filterColumn colId="10"/>
    <filterColumn colId="12" showButton="0"/>
  </autoFilter>
  <mergeCells count="3">
    <mergeCell ref="M1:N1"/>
    <mergeCell ref="B123:C123"/>
    <mergeCell ref="D123:G123"/>
  </mergeCells>
  <pageMargins left="0.7" right="0.7" top="0.75" bottom="0.75" header="0.3" footer="0.3"/>
  <pageSetup paperSize="9" orientation="portrait" verticalDpi="0" r:id="rId1"/>
  <ignoredErrors>
    <ignoredError sqref="K57 K59 K55 K77 K40 K79:K1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O70"/>
  <sheetViews>
    <sheetView topLeftCell="A28" workbookViewId="0">
      <selection activeCell="S6" sqref="S6"/>
    </sheetView>
  </sheetViews>
  <sheetFormatPr defaultRowHeight="15"/>
  <cols>
    <col min="1" max="1" width="7.85546875" customWidth="1"/>
    <col min="2" max="2" width="10" customWidth="1"/>
    <col min="3" max="3" width="27.28515625" style="196" customWidth="1"/>
    <col min="4" max="4" width="29.42578125" customWidth="1"/>
    <col min="5" max="5" width="21.28515625" customWidth="1"/>
    <col min="6" max="6" width="13.42578125" customWidth="1"/>
    <col min="7" max="7" width="14.28515625" customWidth="1"/>
    <col min="8" max="8" width="11.42578125" customWidth="1"/>
    <col min="9" max="9" width="12.140625" customWidth="1"/>
    <col min="10" max="10" width="10" customWidth="1"/>
    <col min="11" max="11" width="15.5703125" customWidth="1"/>
    <col min="12" max="12" width="22.5703125" customWidth="1"/>
    <col min="13" max="13" width="13.42578125" customWidth="1"/>
    <col min="14" max="14" width="14" customWidth="1"/>
    <col min="15" max="15" width="40.7109375" customWidth="1"/>
  </cols>
  <sheetData>
    <row r="1" spans="1:15" s="25" customFormat="1" ht="81.75" customHeight="1">
      <c r="A1" s="109" t="s">
        <v>0</v>
      </c>
      <c r="B1" s="41" t="s">
        <v>1</v>
      </c>
      <c r="C1" s="207" t="s">
        <v>2</v>
      </c>
      <c r="D1" s="109" t="s">
        <v>3</v>
      </c>
      <c r="E1" s="109" t="s">
        <v>4</v>
      </c>
      <c r="F1" s="109" t="s">
        <v>5</v>
      </c>
      <c r="G1" s="41" t="s">
        <v>949</v>
      </c>
      <c r="H1" s="41" t="s">
        <v>6</v>
      </c>
      <c r="I1" s="41" t="s">
        <v>7</v>
      </c>
      <c r="J1" s="51" t="s">
        <v>8</v>
      </c>
      <c r="K1" s="45" t="s">
        <v>9</v>
      </c>
      <c r="L1" s="109" t="s">
        <v>10</v>
      </c>
      <c r="M1" s="266" t="s">
        <v>11</v>
      </c>
      <c r="N1" s="266"/>
      <c r="O1" s="109" t="s">
        <v>12</v>
      </c>
    </row>
    <row r="2" spans="1:15" s="123" customFormat="1" ht="56.25">
      <c r="A2" s="118"/>
      <c r="B2" s="119">
        <v>11</v>
      </c>
      <c r="C2" s="140" t="s">
        <v>522</v>
      </c>
      <c r="D2" s="141" t="s">
        <v>509</v>
      </c>
      <c r="E2" s="118" t="s">
        <v>558</v>
      </c>
      <c r="F2" s="118" t="s">
        <v>108</v>
      </c>
      <c r="G2" s="120" t="s">
        <v>171</v>
      </c>
      <c r="H2" s="120">
        <v>10</v>
      </c>
      <c r="I2" s="120">
        <v>10</v>
      </c>
      <c r="J2" s="121">
        <v>266</v>
      </c>
      <c r="K2" s="122">
        <f>J2*I2</f>
        <v>2660</v>
      </c>
      <c r="L2" s="118" t="s">
        <v>16</v>
      </c>
      <c r="M2" s="118"/>
      <c r="N2" s="118"/>
      <c r="O2" s="118" t="s">
        <v>559</v>
      </c>
    </row>
    <row r="3" spans="1:15" ht="18.75">
      <c r="A3" s="35"/>
      <c r="B3" s="42"/>
      <c r="C3" s="115"/>
      <c r="D3" s="114"/>
      <c r="E3" s="35"/>
      <c r="F3" s="35"/>
      <c r="G3" s="43"/>
      <c r="H3" s="43"/>
      <c r="I3" s="43"/>
      <c r="J3" s="52"/>
      <c r="K3" s="46"/>
      <c r="L3" s="7"/>
      <c r="M3" s="35"/>
      <c r="N3" s="35"/>
      <c r="O3" s="35"/>
    </row>
    <row r="4" spans="1:15" s="123" customFormat="1" ht="56.25">
      <c r="A4" s="118"/>
      <c r="B4" s="119">
        <v>11</v>
      </c>
      <c r="C4" s="140" t="s">
        <v>522</v>
      </c>
      <c r="D4" s="141" t="s">
        <v>509</v>
      </c>
      <c r="E4" s="118" t="s">
        <v>192</v>
      </c>
      <c r="F4" s="118" t="s">
        <v>108</v>
      </c>
      <c r="G4" s="120" t="s">
        <v>116</v>
      </c>
      <c r="H4" s="120">
        <v>15</v>
      </c>
      <c r="I4" s="120">
        <v>15</v>
      </c>
      <c r="J4" s="121">
        <v>389</v>
      </c>
      <c r="K4" s="122">
        <f>J4*I4</f>
        <v>5835</v>
      </c>
      <c r="L4" s="133" t="s">
        <v>177</v>
      </c>
      <c r="M4" s="118"/>
      <c r="N4" s="118"/>
      <c r="O4" s="118" t="s">
        <v>249</v>
      </c>
    </row>
    <row r="5" spans="1:15" s="123" customFormat="1" ht="56.25">
      <c r="A5" s="118"/>
      <c r="B5" s="119">
        <v>11</v>
      </c>
      <c r="C5" s="140" t="s">
        <v>522</v>
      </c>
      <c r="D5" s="141" t="s">
        <v>509</v>
      </c>
      <c r="E5" s="118" t="s">
        <v>564</v>
      </c>
      <c r="F5" s="118" t="s">
        <v>108</v>
      </c>
      <c r="G5" s="120" t="s">
        <v>116</v>
      </c>
      <c r="H5" s="120">
        <v>15</v>
      </c>
      <c r="I5" s="120">
        <v>15</v>
      </c>
      <c r="J5" s="121">
        <v>389</v>
      </c>
      <c r="K5" s="122">
        <f>J5*I5</f>
        <v>5835</v>
      </c>
      <c r="L5" s="133" t="s">
        <v>177</v>
      </c>
      <c r="M5" s="118"/>
      <c r="N5" s="118"/>
      <c r="O5" s="118" t="s">
        <v>249</v>
      </c>
    </row>
    <row r="6" spans="1:15" s="34" customFormat="1" ht="38.25" customHeight="1">
      <c r="A6" s="110"/>
      <c r="B6" s="42">
        <v>11</v>
      </c>
      <c r="C6" s="198" t="s">
        <v>522</v>
      </c>
      <c r="D6" s="106" t="s">
        <v>812</v>
      </c>
      <c r="E6" s="35" t="s">
        <v>898</v>
      </c>
      <c r="F6" s="35" t="s">
        <v>108</v>
      </c>
      <c r="G6" s="43" t="s">
        <v>827</v>
      </c>
      <c r="H6" s="111">
        <v>25</v>
      </c>
      <c r="I6" s="111">
        <v>25</v>
      </c>
      <c r="J6" s="112">
        <v>656.04</v>
      </c>
      <c r="K6" s="46">
        <f>J6*I6</f>
        <v>16401</v>
      </c>
      <c r="L6" s="35" t="s">
        <v>16</v>
      </c>
      <c r="M6" s="110"/>
      <c r="N6" s="110"/>
      <c r="O6" s="35" t="s">
        <v>837</v>
      </c>
    </row>
    <row r="7" spans="1:15" ht="18.75">
      <c r="A7" s="35"/>
      <c r="B7" s="42"/>
      <c r="C7" s="198"/>
      <c r="D7" s="35"/>
      <c r="E7" s="35"/>
      <c r="F7" s="35"/>
      <c r="G7" s="43"/>
      <c r="H7" s="47">
        <f>H2+H3+H4+H5+H6</f>
        <v>65</v>
      </c>
      <c r="I7" s="47">
        <f>I2+I3+I4+I5+I6</f>
        <v>65</v>
      </c>
      <c r="J7" s="48"/>
      <c r="K7" s="48">
        <f>K2+K3+K4+K5+K6</f>
        <v>30731</v>
      </c>
      <c r="L7" s="35"/>
      <c r="M7" s="35"/>
      <c r="N7" s="35"/>
      <c r="O7" s="35"/>
    </row>
    <row r="8" spans="1:15" ht="75">
      <c r="A8" s="35"/>
      <c r="B8" s="42">
        <v>11</v>
      </c>
      <c r="C8" s="163" t="s">
        <v>521</v>
      </c>
      <c r="D8" s="26" t="s">
        <v>511</v>
      </c>
      <c r="E8" s="35" t="s">
        <v>359</v>
      </c>
      <c r="F8" s="35" t="s">
        <v>108</v>
      </c>
      <c r="G8" s="43" t="s">
        <v>119</v>
      </c>
      <c r="H8" s="43">
        <v>5</v>
      </c>
      <c r="I8" s="43">
        <v>5</v>
      </c>
      <c r="J8" s="52">
        <v>638</v>
      </c>
      <c r="K8" s="46">
        <f>I8*J8</f>
        <v>3190</v>
      </c>
      <c r="L8" s="35" t="s">
        <v>16</v>
      </c>
      <c r="M8" s="35"/>
      <c r="N8" s="35"/>
      <c r="O8" s="35" t="s">
        <v>590</v>
      </c>
    </row>
    <row r="9" spans="1:15" ht="18.75">
      <c r="A9" s="35"/>
      <c r="B9" s="42"/>
      <c r="C9" s="198"/>
      <c r="D9" s="26"/>
      <c r="E9" s="35"/>
      <c r="F9" s="35"/>
      <c r="G9" s="43"/>
      <c r="H9" s="43"/>
      <c r="I9" s="43"/>
      <c r="J9" s="52"/>
      <c r="K9" s="46"/>
      <c r="L9" s="35"/>
      <c r="M9" s="35"/>
      <c r="N9" s="35"/>
      <c r="O9" s="35"/>
    </row>
    <row r="10" spans="1:15" ht="18.75">
      <c r="A10" s="35"/>
      <c r="B10" s="42"/>
      <c r="C10" s="198"/>
      <c r="D10" s="35"/>
      <c r="E10" s="35"/>
      <c r="F10" s="35"/>
      <c r="G10" s="43"/>
      <c r="H10" s="47">
        <f>H8+H9</f>
        <v>5</v>
      </c>
      <c r="I10" s="47">
        <f>I8+I9</f>
        <v>5</v>
      </c>
      <c r="J10" s="48"/>
      <c r="K10" s="48">
        <f>K8+K9</f>
        <v>3190</v>
      </c>
      <c r="L10" s="35"/>
      <c r="M10" s="35"/>
      <c r="N10" s="35"/>
      <c r="O10" s="35"/>
    </row>
    <row r="11" spans="1:15" s="123" customFormat="1" ht="93.75">
      <c r="A11" s="118"/>
      <c r="B11" s="119">
        <v>11</v>
      </c>
      <c r="C11" s="140" t="s">
        <v>525</v>
      </c>
      <c r="D11" s="145" t="s">
        <v>549</v>
      </c>
      <c r="E11" s="118" t="s">
        <v>321</v>
      </c>
      <c r="F11" s="118" t="s">
        <v>108</v>
      </c>
      <c r="G11" s="120" t="s">
        <v>116</v>
      </c>
      <c r="H11" s="120">
        <v>15</v>
      </c>
      <c r="I11" s="120">
        <v>15</v>
      </c>
      <c r="J11" s="121">
        <v>423.5</v>
      </c>
      <c r="K11" s="122">
        <f t="shared" ref="K11:K30" si="0">I11*J11</f>
        <v>6352.5</v>
      </c>
      <c r="L11" s="118" t="s">
        <v>16</v>
      </c>
      <c r="M11" s="118"/>
      <c r="N11" s="118"/>
      <c r="O11" s="118" t="s">
        <v>550</v>
      </c>
    </row>
    <row r="12" spans="1:15" s="123" customFormat="1" ht="93.75">
      <c r="A12" s="118"/>
      <c r="B12" s="119">
        <v>11</v>
      </c>
      <c r="C12" s="140" t="s">
        <v>526</v>
      </c>
      <c r="D12" s="145" t="s">
        <v>549</v>
      </c>
      <c r="E12" s="118" t="s">
        <v>321</v>
      </c>
      <c r="F12" s="118" t="s">
        <v>108</v>
      </c>
      <c r="G12" s="120" t="s">
        <v>116</v>
      </c>
      <c r="H12" s="120">
        <v>15</v>
      </c>
      <c r="I12" s="120"/>
      <c r="J12" s="121"/>
      <c r="K12" s="122">
        <f t="shared" si="0"/>
        <v>0</v>
      </c>
      <c r="L12" s="118" t="s">
        <v>16</v>
      </c>
      <c r="M12" s="118"/>
      <c r="N12" s="118"/>
      <c r="O12" s="118" t="s">
        <v>550</v>
      </c>
    </row>
    <row r="13" spans="1:15" s="123" customFormat="1" ht="93.75">
      <c r="A13" s="118"/>
      <c r="B13" s="119">
        <v>11</v>
      </c>
      <c r="C13" s="140" t="s">
        <v>525</v>
      </c>
      <c r="D13" s="145" t="s">
        <v>549</v>
      </c>
      <c r="E13" s="118" t="s">
        <v>567</v>
      </c>
      <c r="F13" s="118" t="s">
        <v>108</v>
      </c>
      <c r="G13" s="120" t="s">
        <v>116</v>
      </c>
      <c r="H13" s="120">
        <v>12</v>
      </c>
      <c r="I13" s="120">
        <v>12</v>
      </c>
      <c r="J13" s="121">
        <v>423.5</v>
      </c>
      <c r="K13" s="122">
        <f t="shared" si="0"/>
        <v>5082</v>
      </c>
      <c r="L13" s="118" t="s">
        <v>16</v>
      </c>
      <c r="M13" s="118"/>
      <c r="N13" s="118"/>
      <c r="O13" s="118" t="s">
        <v>550</v>
      </c>
    </row>
    <row r="14" spans="1:15" s="123" customFormat="1" ht="93.75">
      <c r="A14" s="118"/>
      <c r="B14" s="119">
        <v>11</v>
      </c>
      <c r="C14" s="140" t="s">
        <v>527</v>
      </c>
      <c r="D14" s="145" t="s">
        <v>549</v>
      </c>
      <c r="E14" s="118" t="s">
        <v>567</v>
      </c>
      <c r="F14" s="118" t="s">
        <v>108</v>
      </c>
      <c r="G14" s="120" t="s">
        <v>116</v>
      </c>
      <c r="H14" s="120">
        <v>12</v>
      </c>
      <c r="I14" s="120"/>
      <c r="J14" s="121"/>
      <c r="K14" s="122">
        <f t="shared" si="0"/>
        <v>0</v>
      </c>
      <c r="L14" s="118" t="s">
        <v>16</v>
      </c>
      <c r="M14" s="118"/>
      <c r="N14" s="118"/>
      <c r="O14" s="118" t="s">
        <v>550</v>
      </c>
    </row>
    <row r="15" spans="1:15" s="123" customFormat="1" ht="93.75">
      <c r="A15" s="118"/>
      <c r="B15" s="119">
        <v>11</v>
      </c>
      <c r="C15" s="140" t="s">
        <v>525</v>
      </c>
      <c r="D15" s="145" t="s">
        <v>549</v>
      </c>
      <c r="E15" s="118" t="s">
        <v>574</v>
      </c>
      <c r="F15" s="118" t="s">
        <v>108</v>
      </c>
      <c r="G15" s="120" t="s">
        <v>116</v>
      </c>
      <c r="H15" s="120">
        <v>3</v>
      </c>
      <c r="I15" s="120">
        <v>3</v>
      </c>
      <c r="J15" s="121">
        <v>423.5</v>
      </c>
      <c r="K15" s="122">
        <f t="shared" ref="K15:K16" si="1">I15*J15</f>
        <v>1270.5</v>
      </c>
      <c r="L15" s="118" t="s">
        <v>16</v>
      </c>
      <c r="M15" s="118"/>
      <c r="N15" s="118"/>
      <c r="O15" s="118" t="s">
        <v>550</v>
      </c>
    </row>
    <row r="16" spans="1:15" s="123" customFormat="1" ht="93.75">
      <c r="A16" s="118"/>
      <c r="B16" s="119">
        <v>11</v>
      </c>
      <c r="C16" s="140" t="s">
        <v>527</v>
      </c>
      <c r="D16" s="145" t="s">
        <v>549</v>
      </c>
      <c r="E16" s="118" t="s">
        <v>574</v>
      </c>
      <c r="F16" s="118" t="s">
        <v>108</v>
      </c>
      <c r="G16" s="120" t="s">
        <v>116</v>
      </c>
      <c r="H16" s="120">
        <v>3</v>
      </c>
      <c r="I16" s="120"/>
      <c r="J16" s="121"/>
      <c r="K16" s="122">
        <f t="shared" si="1"/>
        <v>0</v>
      </c>
      <c r="L16" s="118" t="s">
        <v>16</v>
      </c>
      <c r="M16" s="118"/>
      <c r="N16" s="118"/>
      <c r="O16" s="118" t="s">
        <v>550</v>
      </c>
    </row>
    <row r="17" spans="1:15" ht="93.75">
      <c r="A17" s="35"/>
      <c r="B17" s="42">
        <v>11</v>
      </c>
      <c r="C17" s="198" t="s">
        <v>841</v>
      </c>
      <c r="D17" s="35" t="s">
        <v>842</v>
      </c>
      <c r="E17" s="35" t="s">
        <v>836</v>
      </c>
      <c r="F17" s="35" t="s">
        <v>108</v>
      </c>
      <c r="G17" s="43" t="s">
        <v>827</v>
      </c>
      <c r="H17" s="43">
        <v>22</v>
      </c>
      <c r="I17" s="43">
        <v>22</v>
      </c>
      <c r="J17" s="52">
        <v>790.02</v>
      </c>
      <c r="K17" s="46">
        <f>J17*I17</f>
        <v>17380.439999999999</v>
      </c>
      <c r="L17" s="35" t="s">
        <v>16</v>
      </c>
      <c r="M17" s="35"/>
      <c r="N17" s="35"/>
      <c r="O17" s="35" t="s">
        <v>835</v>
      </c>
    </row>
    <row r="18" spans="1:15" ht="93.75">
      <c r="A18" s="35"/>
      <c r="B18" s="42">
        <v>11</v>
      </c>
      <c r="C18" s="198" t="s">
        <v>841</v>
      </c>
      <c r="D18" s="35" t="s">
        <v>842</v>
      </c>
      <c r="E18" s="35" t="s">
        <v>836</v>
      </c>
      <c r="F18" s="35" t="s">
        <v>108</v>
      </c>
      <c r="G18" s="43" t="s">
        <v>827</v>
      </c>
      <c r="H18" s="43">
        <v>22</v>
      </c>
      <c r="I18" s="43"/>
      <c r="J18" s="52"/>
      <c r="K18" s="46">
        <f>J18*I18</f>
        <v>0</v>
      </c>
      <c r="L18" s="35" t="s">
        <v>16</v>
      </c>
      <c r="M18" s="35"/>
      <c r="N18" s="35"/>
      <c r="O18" s="35" t="s">
        <v>835</v>
      </c>
    </row>
    <row r="19" spans="1:15" ht="18.75">
      <c r="A19" s="35"/>
      <c r="B19" s="42"/>
      <c r="C19" s="198"/>
      <c r="D19" s="35"/>
      <c r="E19" s="35"/>
      <c r="F19" s="35"/>
      <c r="G19" s="43"/>
      <c r="H19" s="47">
        <f>H11+H12+H13+H14+H15+H16+H17+H18</f>
        <v>104</v>
      </c>
      <c r="I19" s="47">
        <f>I11+I12+I13+I14+I15+I16+I17+I18</f>
        <v>52</v>
      </c>
      <c r="J19" s="48"/>
      <c r="K19" s="48">
        <f>K11+K12+K13+K14+K15+K16+K17+K18</f>
        <v>30085.439999999999</v>
      </c>
      <c r="L19" s="35"/>
      <c r="M19" s="35"/>
      <c r="N19" s="35"/>
      <c r="O19" s="35"/>
    </row>
    <row r="20" spans="1:15" s="123" customFormat="1" ht="18.75">
      <c r="A20" s="118"/>
      <c r="B20" s="119"/>
      <c r="C20" s="140"/>
      <c r="D20" s="118"/>
      <c r="E20" s="118"/>
      <c r="F20" s="118"/>
      <c r="G20" s="120"/>
      <c r="H20" s="120"/>
      <c r="I20" s="120"/>
      <c r="J20" s="121"/>
      <c r="K20" s="122"/>
      <c r="L20" s="118"/>
      <c r="M20" s="118"/>
      <c r="N20" s="118"/>
      <c r="O20" s="118"/>
    </row>
    <row r="21" spans="1:15" s="123" customFormat="1" ht="56.25">
      <c r="A21" s="118"/>
      <c r="B21" s="119">
        <v>11</v>
      </c>
      <c r="C21" s="140" t="s">
        <v>520</v>
      </c>
      <c r="D21" s="118" t="s">
        <v>480</v>
      </c>
      <c r="E21" s="118" t="s">
        <v>428</v>
      </c>
      <c r="F21" s="118" t="s">
        <v>108</v>
      </c>
      <c r="G21" s="120" t="s">
        <v>116</v>
      </c>
      <c r="H21" s="120">
        <v>10</v>
      </c>
      <c r="I21" s="120">
        <v>10</v>
      </c>
      <c r="J21" s="121">
        <v>265</v>
      </c>
      <c r="K21" s="122">
        <f t="shared" ref="K21" si="2">I21*J21</f>
        <v>2650</v>
      </c>
      <c r="L21" s="118" t="s">
        <v>295</v>
      </c>
      <c r="M21" s="118"/>
      <c r="N21" s="118"/>
      <c r="O21" s="118" t="s">
        <v>781</v>
      </c>
    </row>
    <row r="22" spans="1:15" ht="18.75">
      <c r="A22" s="35"/>
      <c r="B22" s="42"/>
      <c r="C22" s="198"/>
      <c r="D22" s="35"/>
      <c r="E22" s="35"/>
      <c r="F22" s="35"/>
      <c r="G22" s="43"/>
      <c r="H22" s="43"/>
      <c r="I22" s="43"/>
      <c r="J22" s="52"/>
      <c r="K22" s="46">
        <v>0</v>
      </c>
      <c r="L22" s="35"/>
      <c r="M22" s="35"/>
      <c r="N22" s="35"/>
      <c r="O22" s="35"/>
    </row>
    <row r="23" spans="1:15" ht="18.75">
      <c r="A23" s="35"/>
      <c r="B23" s="42"/>
      <c r="C23" s="198"/>
      <c r="D23" s="35"/>
      <c r="E23" s="35"/>
      <c r="F23" s="35"/>
      <c r="G23" s="43"/>
      <c r="H23" s="43"/>
      <c r="I23" s="43"/>
      <c r="J23" s="52"/>
      <c r="K23" s="46">
        <f t="shared" ref="K23" si="3">I23*J23</f>
        <v>0</v>
      </c>
      <c r="L23" s="35"/>
      <c r="M23" s="35"/>
      <c r="N23" s="35"/>
      <c r="O23" s="35"/>
    </row>
    <row r="24" spans="1:15" ht="18.75">
      <c r="A24" s="35"/>
      <c r="B24" s="42"/>
      <c r="C24" s="198"/>
      <c r="D24" s="35"/>
      <c r="E24" s="35"/>
      <c r="F24" s="35"/>
      <c r="G24" s="43"/>
      <c r="H24" s="47">
        <f>H20+H21+H22+H23</f>
        <v>10</v>
      </c>
      <c r="I24" s="47">
        <f>I20+I21+I22+I23</f>
        <v>10</v>
      </c>
      <c r="J24" s="48"/>
      <c r="K24" s="48">
        <f>K20+K21+K22+K23</f>
        <v>2650</v>
      </c>
      <c r="L24" s="35"/>
      <c r="M24" s="35"/>
      <c r="N24" s="35"/>
      <c r="O24" s="35"/>
    </row>
    <row r="25" spans="1:15" s="123" customFormat="1" ht="56.25">
      <c r="A25" s="118"/>
      <c r="B25" s="119">
        <v>11</v>
      </c>
      <c r="C25" s="140" t="s">
        <v>552</v>
      </c>
      <c r="D25" s="118" t="s">
        <v>551</v>
      </c>
      <c r="E25" s="118" t="s">
        <v>428</v>
      </c>
      <c r="F25" s="118" t="s">
        <v>108</v>
      </c>
      <c r="G25" s="120" t="s">
        <v>116</v>
      </c>
      <c r="H25" s="120">
        <v>15</v>
      </c>
      <c r="I25" s="120">
        <v>15</v>
      </c>
      <c r="J25" s="121">
        <v>265</v>
      </c>
      <c r="K25" s="122">
        <f t="shared" ref="K25" si="4">I25*J25</f>
        <v>3975</v>
      </c>
      <c r="L25" s="118" t="s">
        <v>295</v>
      </c>
      <c r="M25" s="118"/>
      <c r="N25" s="118"/>
      <c r="O25" s="118" t="s">
        <v>782</v>
      </c>
    </row>
    <row r="26" spans="1:15" ht="18.75">
      <c r="A26" s="35"/>
      <c r="B26" s="42"/>
      <c r="C26" s="198"/>
      <c r="D26" s="26"/>
      <c r="E26" s="35"/>
      <c r="F26" s="35"/>
      <c r="G26" s="43"/>
      <c r="H26" s="43"/>
      <c r="I26" s="43"/>
      <c r="J26" s="52"/>
      <c r="K26" s="46">
        <f>J26*I26</f>
        <v>0</v>
      </c>
      <c r="L26" s="35"/>
      <c r="M26" s="35"/>
      <c r="N26" s="35"/>
      <c r="O26" s="35"/>
    </row>
    <row r="27" spans="1:15" ht="18.75">
      <c r="A27" s="35"/>
      <c r="B27" s="42"/>
      <c r="C27" s="198"/>
      <c r="D27" s="26"/>
      <c r="E27" s="35"/>
      <c r="F27" s="35"/>
      <c r="G27" s="43"/>
      <c r="H27" s="43"/>
      <c r="I27" s="43"/>
      <c r="J27" s="52"/>
      <c r="K27" s="46">
        <f>J27*I27</f>
        <v>0</v>
      </c>
      <c r="L27" s="35"/>
      <c r="M27" s="35"/>
      <c r="N27" s="35"/>
      <c r="O27" s="35"/>
    </row>
    <row r="28" spans="1:15" ht="18.75">
      <c r="A28" s="35"/>
      <c r="B28" s="42"/>
      <c r="C28" s="198"/>
      <c r="D28" s="35"/>
      <c r="E28" s="35"/>
      <c r="F28" s="35"/>
      <c r="G28" s="43"/>
      <c r="H28" s="47">
        <f>H25+H26+H27</f>
        <v>15</v>
      </c>
      <c r="I28" s="47">
        <f>I25+I26+I27</f>
        <v>15</v>
      </c>
      <c r="J28" s="48"/>
      <c r="K28" s="48">
        <f>K25+K26+K27</f>
        <v>3975</v>
      </c>
      <c r="L28" s="35"/>
      <c r="M28" s="35"/>
      <c r="N28" s="35"/>
      <c r="O28" s="35"/>
    </row>
    <row r="29" spans="1:15" s="123" customFormat="1" ht="37.5">
      <c r="A29" s="118"/>
      <c r="B29" s="119">
        <v>11</v>
      </c>
      <c r="C29" s="183" t="s">
        <v>554</v>
      </c>
      <c r="D29" s="118" t="s">
        <v>289</v>
      </c>
      <c r="E29" s="118" t="s">
        <v>428</v>
      </c>
      <c r="F29" s="118" t="s">
        <v>108</v>
      </c>
      <c r="G29" s="120" t="s">
        <v>116</v>
      </c>
      <c r="H29" s="120">
        <v>15</v>
      </c>
      <c r="I29" s="120">
        <v>15</v>
      </c>
      <c r="J29" s="121">
        <v>260</v>
      </c>
      <c r="K29" s="122">
        <f t="shared" si="0"/>
        <v>3900</v>
      </c>
      <c r="L29" s="118" t="s">
        <v>295</v>
      </c>
      <c r="M29" s="118"/>
      <c r="N29" s="118"/>
      <c r="O29" s="118" t="s">
        <v>782</v>
      </c>
    </row>
    <row r="30" spans="1:15" s="123" customFormat="1" ht="112.5">
      <c r="A30" s="118"/>
      <c r="B30" s="119">
        <v>11</v>
      </c>
      <c r="C30" s="183" t="s">
        <v>554</v>
      </c>
      <c r="D30" s="145" t="s">
        <v>553</v>
      </c>
      <c r="E30" s="118" t="s">
        <v>848</v>
      </c>
      <c r="F30" s="118" t="s">
        <v>108</v>
      </c>
      <c r="G30" s="120" t="s">
        <v>116</v>
      </c>
      <c r="H30" s="120">
        <v>55</v>
      </c>
      <c r="I30" s="120">
        <v>55</v>
      </c>
      <c r="J30" s="121">
        <v>254.1</v>
      </c>
      <c r="K30" s="122">
        <f t="shared" si="0"/>
        <v>13975.5</v>
      </c>
      <c r="L30" s="118" t="s">
        <v>295</v>
      </c>
      <c r="M30" s="118"/>
      <c r="N30" s="118"/>
      <c r="O30" s="118" t="s">
        <v>786</v>
      </c>
    </row>
    <row r="31" spans="1:15" s="172" customFormat="1" ht="75">
      <c r="A31" s="35"/>
      <c r="B31" s="42">
        <v>11</v>
      </c>
      <c r="C31" s="198" t="s">
        <v>554</v>
      </c>
      <c r="D31" s="202" t="s">
        <v>976</v>
      </c>
      <c r="E31" s="200" t="s">
        <v>867</v>
      </c>
      <c r="F31" s="35" t="s">
        <v>108</v>
      </c>
      <c r="G31" s="43" t="s">
        <v>827</v>
      </c>
      <c r="H31" s="43">
        <v>15</v>
      </c>
      <c r="I31" s="43">
        <v>15</v>
      </c>
      <c r="J31" s="52">
        <v>752.95</v>
      </c>
      <c r="K31" s="46">
        <f>J31*I31</f>
        <v>11294.25</v>
      </c>
      <c r="L31" s="35" t="s">
        <v>16</v>
      </c>
      <c r="M31" s="35"/>
      <c r="N31" s="35"/>
      <c r="O31" s="35" t="s">
        <v>969</v>
      </c>
    </row>
    <row r="32" spans="1:15" ht="18.75">
      <c r="A32" s="35"/>
      <c r="B32" s="42"/>
      <c r="C32" s="198"/>
      <c r="D32" s="26"/>
      <c r="E32" s="35"/>
      <c r="F32" s="35"/>
      <c r="G32" s="43"/>
      <c r="H32" s="43"/>
      <c r="I32" s="43"/>
      <c r="J32" s="52"/>
      <c r="K32" s="46">
        <f>J32*I32</f>
        <v>0</v>
      </c>
      <c r="L32" s="35"/>
      <c r="M32" s="35"/>
      <c r="N32" s="35"/>
      <c r="O32" s="35"/>
    </row>
    <row r="33" spans="1:15" ht="18.75">
      <c r="A33" s="35"/>
      <c r="B33" s="42"/>
      <c r="C33" s="198"/>
      <c r="D33" s="35"/>
      <c r="E33" s="35"/>
      <c r="F33" s="35"/>
      <c r="G33" s="43"/>
      <c r="H33" s="47">
        <f>H29+H30+H31+H32</f>
        <v>85</v>
      </c>
      <c r="I33" s="47">
        <f>I29+I30+I31+I32</f>
        <v>85</v>
      </c>
      <c r="J33" s="48"/>
      <c r="K33" s="48">
        <f>K29+K30+K31+K32</f>
        <v>29169.75</v>
      </c>
      <c r="L33" s="35"/>
      <c r="M33" s="35"/>
      <c r="N33" s="35"/>
      <c r="O33" s="35"/>
    </row>
    <row r="34" spans="1:15" s="123" customFormat="1" ht="56.25">
      <c r="A34" s="118"/>
      <c r="B34" s="119">
        <v>11</v>
      </c>
      <c r="C34" s="142" t="s">
        <v>556</v>
      </c>
      <c r="D34" s="118" t="s">
        <v>535</v>
      </c>
      <c r="E34" s="118" t="s">
        <v>568</v>
      </c>
      <c r="F34" s="118" t="s">
        <v>108</v>
      </c>
      <c r="G34" s="120" t="s">
        <v>116</v>
      </c>
      <c r="H34" s="120">
        <v>15</v>
      </c>
      <c r="I34" s="120">
        <v>15</v>
      </c>
      <c r="J34" s="139">
        <v>219.56</v>
      </c>
      <c r="K34" s="122">
        <f>J34*I34</f>
        <v>3293.4</v>
      </c>
      <c r="L34" s="118" t="s">
        <v>176</v>
      </c>
      <c r="M34" s="118"/>
      <c r="N34" s="118"/>
      <c r="O34" s="118" t="s">
        <v>305</v>
      </c>
    </row>
    <row r="35" spans="1:15" s="123" customFormat="1" ht="75">
      <c r="A35" s="118"/>
      <c r="B35" s="119">
        <v>11</v>
      </c>
      <c r="C35" s="140" t="s">
        <v>557</v>
      </c>
      <c r="D35" s="118" t="s">
        <v>535</v>
      </c>
      <c r="E35" s="118" t="s">
        <v>583</v>
      </c>
      <c r="F35" s="118" t="s">
        <v>108</v>
      </c>
      <c r="G35" s="120" t="s">
        <v>116</v>
      </c>
      <c r="H35" s="120">
        <v>12</v>
      </c>
      <c r="I35" s="120">
        <v>12</v>
      </c>
      <c r="J35" s="121">
        <v>219.56</v>
      </c>
      <c r="K35" s="122">
        <f>J35*I35</f>
        <v>2634.7200000000003</v>
      </c>
      <c r="L35" s="118" t="s">
        <v>176</v>
      </c>
      <c r="M35" s="118"/>
      <c r="N35" s="118"/>
      <c r="O35" s="118" t="s">
        <v>305</v>
      </c>
    </row>
    <row r="36" spans="1:15" ht="56.25">
      <c r="A36" s="35"/>
      <c r="B36" s="42">
        <v>11</v>
      </c>
      <c r="C36" s="198" t="s">
        <v>871</v>
      </c>
      <c r="D36" s="35" t="s">
        <v>869</v>
      </c>
      <c r="E36" s="28" t="s">
        <v>867</v>
      </c>
      <c r="F36" s="35" t="s">
        <v>108</v>
      </c>
      <c r="G36" s="43" t="s">
        <v>928</v>
      </c>
      <c r="H36" s="43">
        <v>1</v>
      </c>
      <c r="I36" s="43">
        <v>1</v>
      </c>
      <c r="J36" s="52">
        <v>540.73</v>
      </c>
      <c r="K36" s="46">
        <f>J36*I36</f>
        <v>540.73</v>
      </c>
      <c r="L36" s="35" t="s">
        <v>16</v>
      </c>
      <c r="M36" s="35"/>
      <c r="N36" s="35"/>
      <c r="O36" s="35" t="s">
        <v>872</v>
      </c>
    </row>
    <row r="37" spans="1:15" ht="56.25">
      <c r="A37" s="35"/>
      <c r="B37" s="42">
        <v>11</v>
      </c>
      <c r="C37" s="198" t="s">
        <v>868</v>
      </c>
      <c r="D37" s="35" t="s">
        <v>869</v>
      </c>
      <c r="E37" s="28" t="s">
        <v>867</v>
      </c>
      <c r="F37" s="35" t="s">
        <v>108</v>
      </c>
      <c r="G37" s="43" t="s">
        <v>928</v>
      </c>
      <c r="H37" s="43">
        <v>10</v>
      </c>
      <c r="I37" s="43">
        <v>10</v>
      </c>
      <c r="J37" s="52">
        <v>593.79</v>
      </c>
      <c r="K37" s="46">
        <f>J37*I37</f>
        <v>5937.9</v>
      </c>
      <c r="L37" s="35" t="s">
        <v>16</v>
      </c>
      <c r="M37" s="35"/>
      <c r="N37" s="35"/>
      <c r="O37" s="35" t="s">
        <v>870</v>
      </c>
    </row>
    <row r="38" spans="1:15" ht="56.25">
      <c r="A38" s="35"/>
      <c r="B38" s="42">
        <v>11</v>
      </c>
      <c r="C38" s="198" t="s">
        <v>871</v>
      </c>
      <c r="D38" s="35" t="s">
        <v>869</v>
      </c>
      <c r="E38" s="28" t="s">
        <v>959</v>
      </c>
      <c r="F38" s="35" t="s">
        <v>108</v>
      </c>
      <c r="G38" s="43" t="s">
        <v>955</v>
      </c>
      <c r="H38" s="43">
        <v>24</v>
      </c>
      <c r="I38" s="43">
        <v>24</v>
      </c>
      <c r="J38" s="52">
        <v>574.75</v>
      </c>
      <c r="K38" s="46">
        <f>J38*I38</f>
        <v>13794</v>
      </c>
      <c r="L38" s="35" t="s">
        <v>16</v>
      </c>
      <c r="M38" s="35"/>
      <c r="N38" s="35"/>
      <c r="O38" s="35" t="s">
        <v>872</v>
      </c>
    </row>
    <row r="39" spans="1:15" ht="18.75">
      <c r="A39" s="35"/>
      <c r="B39" s="42"/>
      <c r="C39" s="198"/>
      <c r="D39" s="35"/>
      <c r="E39" s="35"/>
      <c r="F39" s="35"/>
      <c r="G39" s="43"/>
      <c r="H39" s="47">
        <f>H34+H35+H36+H37+H38</f>
        <v>62</v>
      </c>
      <c r="I39" s="47">
        <f>I34+I35+I36+I37+I38</f>
        <v>62</v>
      </c>
      <c r="J39" s="48"/>
      <c r="K39" s="48">
        <f>K34+K35+K36+K37+K38</f>
        <v>26200.75</v>
      </c>
      <c r="L39" s="35"/>
      <c r="M39" s="35"/>
      <c r="N39" s="35"/>
      <c r="O39" s="35"/>
    </row>
    <row r="40" spans="1:15" s="123" customFormat="1" ht="37.5">
      <c r="A40" s="118"/>
      <c r="B40" s="119">
        <v>11</v>
      </c>
      <c r="C40" s="183" t="s">
        <v>538</v>
      </c>
      <c r="D40" s="118" t="s">
        <v>539</v>
      </c>
      <c r="E40" s="118" t="s">
        <v>568</v>
      </c>
      <c r="F40" s="118" t="s">
        <v>108</v>
      </c>
      <c r="G40" s="120" t="s">
        <v>116</v>
      </c>
      <c r="H40" s="120">
        <v>16</v>
      </c>
      <c r="I40" s="120">
        <v>16</v>
      </c>
      <c r="J40" s="121">
        <v>347.38</v>
      </c>
      <c r="K40" s="122">
        <f t="shared" ref="K40:K41" si="5">I40*J40</f>
        <v>5558.08</v>
      </c>
      <c r="L40" s="118" t="s">
        <v>176</v>
      </c>
      <c r="M40" s="118"/>
      <c r="N40" s="118"/>
      <c r="O40" s="118" t="s">
        <v>787</v>
      </c>
    </row>
    <row r="41" spans="1:15" s="123" customFormat="1" ht="37.5">
      <c r="A41" s="118"/>
      <c r="B41" s="119">
        <v>11</v>
      </c>
      <c r="C41" s="183" t="s">
        <v>538</v>
      </c>
      <c r="D41" s="118" t="s">
        <v>539</v>
      </c>
      <c r="E41" s="118" t="s">
        <v>583</v>
      </c>
      <c r="F41" s="118" t="s">
        <v>108</v>
      </c>
      <c r="G41" s="120" t="s">
        <v>116</v>
      </c>
      <c r="H41" s="120">
        <v>6</v>
      </c>
      <c r="I41" s="120">
        <v>6</v>
      </c>
      <c r="J41" s="121">
        <v>347.38</v>
      </c>
      <c r="K41" s="122">
        <f t="shared" si="5"/>
        <v>2084.2799999999997</v>
      </c>
      <c r="L41" s="118" t="s">
        <v>176</v>
      </c>
      <c r="M41" s="118"/>
      <c r="N41" s="118"/>
      <c r="O41" s="118" t="s">
        <v>787</v>
      </c>
    </row>
    <row r="42" spans="1:15" ht="18.75">
      <c r="A42" s="35"/>
      <c r="B42" s="42"/>
      <c r="C42" s="198"/>
      <c r="D42" s="35"/>
      <c r="E42" s="35"/>
      <c r="F42" s="35"/>
      <c r="G42" s="43"/>
      <c r="H42" s="43"/>
      <c r="I42" s="43"/>
      <c r="J42" s="52"/>
      <c r="K42" s="46"/>
      <c r="L42" s="35"/>
      <c r="M42" s="35"/>
      <c r="N42" s="35"/>
      <c r="O42" s="35"/>
    </row>
    <row r="43" spans="1:15" ht="18.75">
      <c r="A43" s="35"/>
      <c r="B43" s="42"/>
      <c r="C43" s="198"/>
      <c r="D43" s="35"/>
      <c r="E43" s="35"/>
      <c r="F43" s="35"/>
      <c r="G43" s="43"/>
      <c r="H43" s="47">
        <f>H40+H41+H42</f>
        <v>22</v>
      </c>
      <c r="I43" s="47">
        <f>I40+I41+I42</f>
        <v>22</v>
      </c>
      <c r="J43" s="48"/>
      <c r="K43" s="48">
        <f>K40+K41+K42</f>
        <v>7642.36</v>
      </c>
      <c r="L43" s="35"/>
      <c r="M43" s="35"/>
      <c r="N43" s="35"/>
      <c r="O43" s="35"/>
    </row>
    <row r="44" spans="1:15" s="123" customFormat="1" ht="37.5">
      <c r="A44" s="118"/>
      <c r="B44" s="119">
        <v>11</v>
      </c>
      <c r="C44" s="183" t="s">
        <v>545</v>
      </c>
      <c r="D44" s="118" t="s">
        <v>453</v>
      </c>
      <c r="E44" s="118" t="s">
        <v>571</v>
      </c>
      <c r="F44" s="118" t="s">
        <v>108</v>
      </c>
      <c r="G44" s="120" t="s">
        <v>116</v>
      </c>
      <c r="H44" s="119">
        <v>20</v>
      </c>
      <c r="I44" s="119">
        <v>20</v>
      </c>
      <c r="J44" s="124">
        <v>175</v>
      </c>
      <c r="K44" s="122">
        <f>I44*J44</f>
        <v>3500</v>
      </c>
      <c r="L44" s="118" t="s">
        <v>315</v>
      </c>
      <c r="M44" s="118"/>
      <c r="N44" s="118"/>
      <c r="O44" s="118" t="s">
        <v>788</v>
      </c>
    </row>
    <row r="45" spans="1:15" s="172" customFormat="1" ht="37.5">
      <c r="A45" s="35"/>
      <c r="B45" s="42">
        <v>11</v>
      </c>
      <c r="C45" s="198" t="s">
        <v>879</v>
      </c>
      <c r="D45" s="35" t="s">
        <v>880</v>
      </c>
      <c r="E45" s="200" t="s">
        <v>867</v>
      </c>
      <c r="F45" s="35" t="s">
        <v>108</v>
      </c>
      <c r="G45" s="43" t="s">
        <v>827</v>
      </c>
      <c r="H45" s="42">
        <v>2</v>
      </c>
      <c r="I45" s="42">
        <v>2</v>
      </c>
      <c r="J45" s="54">
        <v>579.59</v>
      </c>
      <c r="K45" s="46">
        <v>1159.18</v>
      </c>
      <c r="L45" s="35" t="s">
        <v>315</v>
      </c>
      <c r="M45" s="35"/>
      <c r="N45" s="35"/>
      <c r="O45" s="35" t="s">
        <v>974</v>
      </c>
    </row>
    <row r="46" spans="1:15" ht="37.5">
      <c r="A46" s="35"/>
      <c r="B46" s="42">
        <v>11</v>
      </c>
      <c r="C46" s="198" t="s">
        <v>879</v>
      </c>
      <c r="D46" s="35" t="s">
        <v>880</v>
      </c>
      <c r="E46" s="35" t="s">
        <v>968</v>
      </c>
      <c r="F46" s="35" t="s">
        <v>108</v>
      </c>
      <c r="G46" s="43" t="s">
        <v>955</v>
      </c>
      <c r="H46" s="42">
        <v>10</v>
      </c>
      <c r="I46" s="42">
        <v>10</v>
      </c>
      <c r="J46" s="54">
        <v>770</v>
      </c>
      <c r="K46" s="46">
        <f>J46*H46</f>
        <v>7700</v>
      </c>
      <c r="L46" s="35" t="s">
        <v>16</v>
      </c>
      <c r="M46" s="35"/>
      <c r="N46" s="35"/>
      <c r="O46" s="35" t="s">
        <v>974</v>
      </c>
    </row>
    <row r="47" spans="1:15" ht="18.75">
      <c r="A47" s="35"/>
      <c r="B47" s="43"/>
      <c r="C47" s="198"/>
      <c r="D47" s="35"/>
      <c r="E47" s="35"/>
      <c r="F47" s="35"/>
      <c r="G47" s="43"/>
      <c r="H47" s="47">
        <f>H44+H45+H46</f>
        <v>32</v>
      </c>
      <c r="I47" s="47">
        <f>I44+I45+I46</f>
        <v>32</v>
      </c>
      <c r="J47" s="48"/>
      <c r="K47" s="48">
        <f>K44+K45+K46</f>
        <v>12359.18</v>
      </c>
      <c r="L47" s="35"/>
      <c r="M47" s="35"/>
      <c r="N47" s="35"/>
      <c r="O47" s="35"/>
    </row>
    <row r="48" spans="1:15" s="123" customFormat="1" ht="93.75">
      <c r="A48" s="118"/>
      <c r="B48" s="119">
        <v>11</v>
      </c>
      <c r="C48" s="142" t="s">
        <v>544</v>
      </c>
      <c r="D48" s="145" t="s">
        <v>555</v>
      </c>
      <c r="E48" s="118" t="s">
        <v>850</v>
      </c>
      <c r="F48" s="118" t="s">
        <v>108</v>
      </c>
      <c r="G48" s="120" t="s">
        <v>116</v>
      </c>
      <c r="H48" s="119">
        <v>15</v>
      </c>
      <c r="I48" s="119">
        <v>15</v>
      </c>
      <c r="J48" s="124">
        <v>311.52</v>
      </c>
      <c r="K48" s="122">
        <f t="shared" ref="K48:K50" si="6">I48*J48</f>
        <v>4672.7999999999993</v>
      </c>
      <c r="L48" s="118" t="s">
        <v>176</v>
      </c>
      <c r="M48" s="118"/>
      <c r="N48" s="118"/>
      <c r="O48" s="118" t="s">
        <v>789</v>
      </c>
    </row>
    <row r="49" spans="1:15" s="123" customFormat="1" ht="93.75">
      <c r="A49" s="118"/>
      <c r="B49" s="119">
        <v>11</v>
      </c>
      <c r="C49" s="142" t="s">
        <v>544</v>
      </c>
      <c r="D49" s="145" t="s">
        <v>555</v>
      </c>
      <c r="E49" s="118" t="s">
        <v>574</v>
      </c>
      <c r="F49" s="118" t="s">
        <v>108</v>
      </c>
      <c r="G49" s="120" t="s">
        <v>116</v>
      </c>
      <c r="H49" s="119">
        <v>10</v>
      </c>
      <c r="I49" s="119">
        <v>10</v>
      </c>
      <c r="J49" s="124">
        <v>311.52</v>
      </c>
      <c r="K49" s="122">
        <f t="shared" si="6"/>
        <v>3115.2</v>
      </c>
      <c r="L49" s="118" t="s">
        <v>176</v>
      </c>
      <c r="M49" s="118"/>
      <c r="N49" s="118"/>
      <c r="O49" s="118" t="s">
        <v>789</v>
      </c>
    </row>
    <row r="50" spans="1:15" ht="93.75">
      <c r="A50" s="35"/>
      <c r="B50" s="42">
        <v>11</v>
      </c>
      <c r="C50" s="201" t="s">
        <v>895</v>
      </c>
      <c r="D50" s="202" t="s">
        <v>555</v>
      </c>
      <c r="E50" s="200" t="s">
        <v>867</v>
      </c>
      <c r="F50" s="35" t="s">
        <v>108</v>
      </c>
      <c r="G50" s="43" t="s">
        <v>827</v>
      </c>
      <c r="H50" s="42">
        <v>5</v>
      </c>
      <c r="I50" s="42">
        <v>5</v>
      </c>
      <c r="J50" s="54">
        <v>646.86</v>
      </c>
      <c r="K50" s="46">
        <f t="shared" si="6"/>
        <v>3234.3</v>
      </c>
      <c r="L50" s="35" t="s">
        <v>176</v>
      </c>
      <c r="M50" s="35"/>
      <c r="N50" s="35"/>
      <c r="O50" s="35" t="s">
        <v>975</v>
      </c>
    </row>
    <row r="51" spans="1:15" ht="93.75">
      <c r="A51" s="35"/>
      <c r="B51" s="42">
        <v>11</v>
      </c>
      <c r="C51" s="201" t="s">
        <v>895</v>
      </c>
      <c r="D51" s="202" t="s">
        <v>555</v>
      </c>
      <c r="E51" s="35" t="s">
        <v>968</v>
      </c>
      <c r="F51" s="35" t="s">
        <v>108</v>
      </c>
      <c r="G51" s="43" t="s">
        <v>955</v>
      </c>
      <c r="H51" s="42">
        <v>10</v>
      </c>
      <c r="I51" s="42">
        <v>10</v>
      </c>
      <c r="J51" s="54">
        <v>859.65</v>
      </c>
      <c r="K51" s="46">
        <f t="shared" ref="K51" si="7">I51*J51</f>
        <v>8596.5</v>
      </c>
      <c r="L51" s="35" t="s">
        <v>176</v>
      </c>
      <c r="M51" s="35"/>
      <c r="N51" s="35"/>
      <c r="O51" s="35" t="s">
        <v>974</v>
      </c>
    </row>
    <row r="52" spans="1:15" ht="18.75">
      <c r="A52" s="35"/>
      <c r="B52" s="43"/>
      <c r="C52" s="198"/>
      <c r="D52" s="35"/>
      <c r="E52" s="35"/>
      <c r="F52" s="35"/>
      <c r="G52" s="43"/>
      <c r="H52" s="47">
        <f>H48+H49+H50+H51</f>
        <v>40</v>
      </c>
      <c r="I52" s="47">
        <f>I48+I49+I50+I51</f>
        <v>40</v>
      </c>
      <c r="J52" s="48"/>
      <c r="K52" s="48">
        <f>K48+K49+K50+K51</f>
        <v>19618.8</v>
      </c>
      <c r="L52" s="35"/>
      <c r="M52" s="35"/>
      <c r="N52" s="35"/>
      <c r="O52" s="35"/>
    </row>
    <row r="53" spans="1:15" s="123" customFormat="1" ht="56.25">
      <c r="A53" s="118"/>
      <c r="B53" s="119">
        <v>11</v>
      </c>
      <c r="C53" s="140" t="s">
        <v>546</v>
      </c>
      <c r="D53" s="118" t="s">
        <v>493</v>
      </c>
      <c r="E53" s="118" t="s">
        <v>321</v>
      </c>
      <c r="F53" s="118" t="s">
        <v>108</v>
      </c>
      <c r="G53" s="120" t="s">
        <v>116</v>
      </c>
      <c r="H53" s="119">
        <v>25</v>
      </c>
      <c r="I53" s="119">
        <v>25</v>
      </c>
      <c r="J53" s="124">
        <v>285.56</v>
      </c>
      <c r="K53" s="122">
        <f>J53*I53</f>
        <v>7139</v>
      </c>
      <c r="L53" s="118" t="s">
        <v>16</v>
      </c>
      <c r="M53" s="118"/>
      <c r="N53" s="118"/>
      <c r="O53" s="118" t="s">
        <v>779</v>
      </c>
    </row>
    <row r="54" spans="1:15" s="123" customFormat="1" ht="56.25">
      <c r="A54" s="118"/>
      <c r="B54" s="119">
        <v>11</v>
      </c>
      <c r="C54" s="140" t="s">
        <v>546</v>
      </c>
      <c r="D54" s="118" t="s">
        <v>493</v>
      </c>
      <c r="E54" s="118" t="s">
        <v>581</v>
      </c>
      <c r="F54" s="118" t="s">
        <v>108</v>
      </c>
      <c r="G54" s="120" t="s">
        <v>116</v>
      </c>
      <c r="H54" s="119">
        <v>10</v>
      </c>
      <c r="I54" s="119">
        <v>10</v>
      </c>
      <c r="J54" s="124">
        <v>285.56</v>
      </c>
      <c r="K54" s="122">
        <f>J54*I54</f>
        <v>2855.6</v>
      </c>
      <c r="L54" s="118" t="s">
        <v>16</v>
      </c>
      <c r="M54" s="118"/>
      <c r="N54" s="118"/>
      <c r="O54" s="118" t="s">
        <v>779</v>
      </c>
    </row>
    <row r="55" spans="1:15" s="172" customFormat="1" ht="56.25">
      <c r="A55" s="35"/>
      <c r="B55" s="43">
        <v>11</v>
      </c>
      <c r="C55" s="115" t="s">
        <v>546</v>
      </c>
      <c r="D55" s="35" t="s">
        <v>493</v>
      </c>
      <c r="E55" s="28" t="s">
        <v>855</v>
      </c>
      <c r="F55" s="35" t="s">
        <v>108</v>
      </c>
      <c r="G55" s="43" t="s">
        <v>827</v>
      </c>
      <c r="H55" s="42">
        <v>5</v>
      </c>
      <c r="I55" s="42">
        <v>5</v>
      </c>
      <c r="J55" s="54">
        <v>611.88</v>
      </c>
      <c r="K55" s="46">
        <f t="shared" ref="K55" si="8">J55*I55</f>
        <v>3059.4</v>
      </c>
      <c r="L55" s="35" t="s">
        <v>16</v>
      </c>
      <c r="M55" s="35"/>
      <c r="N55" s="35"/>
      <c r="O55" s="35" t="s">
        <v>866</v>
      </c>
    </row>
    <row r="56" spans="1:15" s="172" customFormat="1" ht="56.25">
      <c r="A56" s="35"/>
      <c r="B56" s="42">
        <v>11</v>
      </c>
      <c r="C56" s="115" t="s">
        <v>546</v>
      </c>
      <c r="D56" s="35" t="s">
        <v>493</v>
      </c>
      <c r="E56" s="35" t="s">
        <v>957</v>
      </c>
      <c r="F56" s="35" t="s">
        <v>108</v>
      </c>
      <c r="G56" s="43" t="s">
        <v>955</v>
      </c>
      <c r="H56" s="42">
        <v>20</v>
      </c>
      <c r="I56" s="42">
        <v>20</v>
      </c>
      <c r="J56" s="54">
        <v>650.65</v>
      </c>
      <c r="K56" s="46">
        <f>J56*I56</f>
        <v>13013</v>
      </c>
      <c r="L56" s="35" t="s">
        <v>16</v>
      </c>
      <c r="M56" s="35"/>
      <c r="N56" s="35"/>
      <c r="O56" s="35" t="s">
        <v>958</v>
      </c>
    </row>
    <row r="57" spans="1:15" ht="18.75">
      <c r="A57" s="35"/>
      <c r="B57" s="43"/>
      <c r="C57" s="198"/>
      <c r="D57" s="35"/>
      <c r="E57" s="35"/>
      <c r="F57" s="35"/>
      <c r="G57" s="43"/>
      <c r="H57" s="47">
        <f>H53+H54+H55+H56</f>
        <v>60</v>
      </c>
      <c r="I57" s="47">
        <f>I53+I54+I55+I56</f>
        <v>60</v>
      </c>
      <c r="J57" s="48"/>
      <c r="K57" s="48">
        <f>K53+K54+K55+K56</f>
        <v>26067</v>
      </c>
      <c r="L57" s="35"/>
      <c r="M57" s="35"/>
      <c r="N57" s="35"/>
      <c r="O57" s="35"/>
    </row>
    <row r="58" spans="1:15" s="123" customFormat="1" ht="56.25">
      <c r="A58" s="118"/>
      <c r="B58" s="119">
        <v>11</v>
      </c>
      <c r="C58" s="183" t="s">
        <v>309</v>
      </c>
      <c r="D58" s="118" t="s">
        <v>310</v>
      </c>
      <c r="E58" s="118" t="s">
        <v>321</v>
      </c>
      <c r="F58" s="118" t="s">
        <v>108</v>
      </c>
      <c r="G58" s="120" t="s">
        <v>116</v>
      </c>
      <c r="H58" s="119">
        <v>1</v>
      </c>
      <c r="I58" s="119">
        <v>1</v>
      </c>
      <c r="J58" s="124">
        <v>229.9</v>
      </c>
      <c r="K58" s="122">
        <f>J58*I58</f>
        <v>229.9</v>
      </c>
      <c r="L58" s="118" t="s">
        <v>16</v>
      </c>
      <c r="M58" s="118"/>
      <c r="N58" s="118"/>
      <c r="O58" s="118" t="s">
        <v>792</v>
      </c>
    </row>
    <row r="59" spans="1:15" s="123" customFormat="1" ht="56.25">
      <c r="A59" s="118"/>
      <c r="B59" s="119">
        <v>11</v>
      </c>
      <c r="C59" s="183" t="s">
        <v>309</v>
      </c>
      <c r="D59" s="118" t="s">
        <v>310</v>
      </c>
      <c r="E59" s="118" t="s">
        <v>567</v>
      </c>
      <c r="F59" s="118" t="s">
        <v>108</v>
      </c>
      <c r="G59" s="120" t="s">
        <v>116</v>
      </c>
      <c r="H59" s="119">
        <v>9</v>
      </c>
      <c r="I59" s="119">
        <v>9</v>
      </c>
      <c r="J59" s="124">
        <v>229.9</v>
      </c>
      <c r="K59" s="122">
        <f>J59*I59</f>
        <v>2069.1</v>
      </c>
      <c r="L59" s="118" t="s">
        <v>16</v>
      </c>
      <c r="M59" s="118"/>
      <c r="N59" s="118"/>
      <c r="O59" s="118" t="s">
        <v>792</v>
      </c>
    </row>
    <row r="60" spans="1:15" s="123" customFormat="1" ht="56.25">
      <c r="A60" s="118"/>
      <c r="B60" s="119">
        <v>11</v>
      </c>
      <c r="C60" s="183" t="s">
        <v>309</v>
      </c>
      <c r="D60" s="118" t="s">
        <v>310</v>
      </c>
      <c r="E60" s="118" t="s">
        <v>574</v>
      </c>
      <c r="F60" s="118" t="s">
        <v>108</v>
      </c>
      <c r="G60" s="120" t="s">
        <v>116</v>
      </c>
      <c r="H60" s="119">
        <v>11</v>
      </c>
      <c r="I60" s="119">
        <v>11</v>
      </c>
      <c r="J60" s="124">
        <v>229.9</v>
      </c>
      <c r="K60" s="122">
        <f>J60*I60</f>
        <v>2528.9</v>
      </c>
      <c r="L60" s="118" t="s">
        <v>16</v>
      </c>
      <c r="M60" s="118"/>
      <c r="N60" s="118"/>
      <c r="O60" s="118" t="s">
        <v>792</v>
      </c>
    </row>
    <row r="61" spans="1:15" ht="18.75">
      <c r="A61" s="35"/>
      <c r="B61" s="43"/>
      <c r="C61" s="198"/>
      <c r="D61" s="35"/>
      <c r="E61" s="35"/>
      <c r="F61" s="35"/>
      <c r="G61" s="43"/>
      <c r="H61" s="42"/>
      <c r="I61" s="42"/>
      <c r="J61" s="54"/>
      <c r="K61" s="46">
        <v>0</v>
      </c>
      <c r="L61" s="35"/>
      <c r="M61" s="35"/>
      <c r="N61" s="35"/>
      <c r="O61" s="35"/>
    </row>
    <row r="62" spans="1:15" ht="18.75">
      <c r="A62" s="35"/>
      <c r="B62" s="43"/>
      <c r="C62" s="198"/>
      <c r="D62" s="35"/>
      <c r="E62" s="35"/>
      <c r="F62" s="35"/>
      <c r="G62" s="43"/>
      <c r="H62" s="42"/>
      <c r="I62" s="42"/>
      <c r="J62" s="54"/>
      <c r="K62" s="46">
        <f t="shared" ref="K62" si="9">J62*I62</f>
        <v>0</v>
      </c>
      <c r="L62" s="35"/>
      <c r="M62" s="35"/>
      <c r="N62" s="35"/>
      <c r="O62" s="35"/>
    </row>
    <row r="63" spans="1:15" ht="18.75">
      <c r="A63" s="35"/>
      <c r="B63" s="43"/>
      <c r="C63" s="198"/>
      <c r="D63" s="35"/>
      <c r="E63" s="35"/>
      <c r="F63" s="35"/>
      <c r="G63" s="43"/>
      <c r="H63" s="47">
        <f>H58+H59+H60+H61+H62</f>
        <v>21</v>
      </c>
      <c r="I63" s="47">
        <f>I58+I59+I60+I61+I62</f>
        <v>21</v>
      </c>
      <c r="J63" s="48"/>
      <c r="K63" s="48">
        <f>K58+K59+K60+K61+K62</f>
        <v>4827.8999999999996</v>
      </c>
      <c r="L63" s="35"/>
      <c r="M63" s="35"/>
      <c r="N63" s="35"/>
      <c r="O63" s="35"/>
    </row>
    <row r="64" spans="1:15" ht="18.75">
      <c r="A64" s="35"/>
      <c r="B64" s="42"/>
      <c r="C64" s="198"/>
      <c r="D64" s="35"/>
      <c r="E64" s="35"/>
      <c r="F64" s="35"/>
      <c r="G64" s="43"/>
      <c r="H64" s="42"/>
      <c r="I64" s="42"/>
      <c r="J64" s="54"/>
      <c r="K64" s="46">
        <f>J64*I64</f>
        <v>0</v>
      </c>
      <c r="L64" s="35"/>
      <c r="M64" s="35"/>
      <c r="N64" s="35"/>
      <c r="O64" s="35"/>
    </row>
    <row r="65" spans="1:15" ht="18.75">
      <c r="A65" s="35"/>
      <c r="B65" s="43"/>
      <c r="C65" s="198"/>
      <c r="D65" s="35"/>
      <c r="E65" s="35"/>
      <c r="F65" s="35"/>
      <c r="G65" s="43"/>
      <c r="H65" s="42"/>
      <c r="I65" s="42"/>
      <c r="J65" s="54"/>
      <c r="K65" s="46">
        <f t="shared" ref="K65:K68" si="10">J65*I65</f>
        <v>0</v>
      </c>
      <c r="L65" s="35"/>
      <c r="M65" s="35"/>
      <c r="N65" s="35"/>
      <c r="O65" s="35"/>
    </row>
    <row r="66" spans="1:15" ht="18.75">
      <c r="A66" s="35"/>
      <c r="B66" s="43"/>
      <c r="C66" s="198"/>
      <c r="D66" s="35"/>
      <c r="E66" s="35"/>
      <c r="F66" s="35"/>
      <c r="G66" s="43"/>
      <c r="H66" s="42"/>
      <c r="I66" s="42"/>
      <c r="J66" s="54"/>
      <c r="K66" s="46">
        <f t="shared" si="10"/>
        <v>0</v>
      </c>
      <c r="L66" s="35"/>
      <c r="M66" s="35"/>
      <c r="N66" s="35"/>
      <c r="O66" s="35"/>
    </row>
    <row r="67" spans="1:15" ht="18.75">
      <c r="A67" s="35"/>
      <c r="B67" s="43"/>
      <c r="C67" s="198"/>
      <c r="D67" s="35"/>
      <c r="E67" s="35"/>
      <c r="F67" s="35"/>
      <c r="G67" s="43"/>
      <c r="H67" s="42"/>
      <c r="I67" s="42"/>
      <c r="J67" s="54"/>
      <c r="K67" s="46">
        <f t="shared" si="10"/>
        <v>0</v>
      </c>
      <c r="L67" s="35"/>
      <c r="M67" s="35"/>
      <c r="N67" s="35"/>
      <c r="O67" s="35"/>
    </row>
    <row r="68" spans="1:15" ht="18.75">
      <c r="A68" s="35"/>
      <c r="B68" s="43"/>
      <c r="C68" s="198"/>
      <c r="D68" s="35"/>
      <c r="E68" s="35"/>
      <c r="F68" s="35"/>
      <c r="G68" s="43"/>
      <c r="H68" s="42"/>
      <c r="I68" s="42"/>
      <c r="J68" s="54"/>
      <c r="K68" s="46">
        <f t="shared" si="10"/>
        <v>0</v>
      </c>
      <c r="L68" s="35"/>
      <c r="M68" s="35"/>
      <c r="N68" s="35"/>
      <c r="O68" s="35"/>
    </row>
    <row r="69" spans="1:15" ht="18.75">
      <c r="A69" s="35"/>
      <c r="B69" s="43"/>
      <c r="C69" s="198"/>
      <c r="D69" s="35"/>
      <c r="E69" s="35"/>
      <c r="F69" s="35"/>
      <c r="G69" s="43"/>
      <c r="H69" s="47">
        <f>SUM(H64:H68)</f>
        <v>0</v>
      </c>
      <c r="I69" s="47">
        <f>SUM(I64:I68)</f>
        <v>0</v>
      </c>
      <c r="J69" s="48"/>
      <c r="K69" s="48">
        <f>SUM(K64:K68)</f>
        <v>0</v>
      </c>
      <c r="L69" s="35"/>
      <c r="M69" s="35"/>
      <c r="N69" s="35"/>
      <c r="O69" s="35"/>
    </row>
    <row r="70" spans="1:15" ht="18.75">
      <c r="A70" s="108" t="s">
        <v>54</v>
      </c>
      <c r="B70" s="262" t="s">
        <v>57</v>
      </c>
      <c r="C70" s="262"/>
      <c r="D70" s="263" t="s">
        <v>56</v>
      </c>
      <c r="E70" s="264"/>
      <c r="F70" s="264"/>
      <c r="G70" s="265"/>
      <c r="H70" s="49">
        <f>H7+H10+H19+H24+H28+H33+H39+H43+H47+H52+H57+H63+H69</f>
        <v>521</v>
      </c>
      <c r="I70" s="49">
        <f>I7+I10+I19+I24+I28+I33+I39+I43+I47+I52+I57+I63+I69</f>
        <v>469</v>
      </c>
      <c r="J70" s="55"/>
      <c r="K70" s="50">
        <f>K7+K10+K19+K24+K28+K33+K39+K43+K47+K52+K57+K63+K69</f>
        <v>196517.17999999996</v>
      </c>
      <c r="L70" s="35"/>
      <c r="M70" s="39">
        <f>SUM(M5:M69)</f>
        <v>0</v>
      </c>
      <c r="N70" s="39">
        <f>SUM(N5:N69)</f>
        <v>0</v>
      </c>
      <c r="O70" s="35"/>
    </row>
  </sheetData>
  <autoFilter ref="A1:O80">
    <filterColumn colId="6"/>
    <filterColumn colId="12" showButton="0"/>
  </autoFilter>
  <mergeCells count="3">
    <mergeCell ref="M1:N1"/>
    <mergeCell ref="B70:C70"/>
    <mergeCell ref="D70:G70"/>
  </mergeCells>
  <pageMargins left="0.7" right="0.7" top="0.75" bottom="0.75" header="0.3" footer="0.3"/>
  <pageSetup paperSize="9" orientation="portrait" verticalDpi="0" r:id="rId1"/>
  <ignoredErrors>
    <ignoredError sqref="K63 K57 K33 K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24" sqref="D24"/>
    </sheetView>
  </sheetViews>
  <sheetFormatPr defaultRowHeight="15"/>
  <cols>
    <col min="1" max="1" width="15.140625" customWidth="1"/>
    <col min="2" max="2" width="19.42578125" customWidth="1"/>
    <col min="3" max="3" width="16.42578125" customWidth="1"/>
    <col min="4" max="4" width="18" customWidth="1"/>
    <col min="5" max="5" width="17" customWidth="1"/>
    <col min="7" max="7" width="16" customWidth="1"/>
    <col min="8" max="8" width="20.140625" customWidth="1"/>
    <col min="9" max="9" width="22.7109375" customWidth="1"/>
  </cols>
  <sheetData>
    <row r="1" spans="1:9" ht="18.75">
      <c r="A1" s="1" t="s">
        <v>1</v>
      </c>
      <c r="B1" s="2" t="s">
        <v>58</v>
      </c>
      <c r="C1" s="2" t="s">
        <v>59</v>
      </c>
      <c r="D1" s="2" t="s">
        <v>60</v>
      </c>
      <c r="E1" s="3" t="s">
        <v>61</v>
      </c>
      <c r="G1" s="4" t="s">
        <v>62</v>
      </c>
      <c r="H1" s="4" t="s">
        <v>63</v>
      </c>
      <c r="I1" s="4" t="s">
        <v>9</v>
      </c>
    </row>
    <row r="2" spans="1:9" ht="18.75">
      <c r="A2" s="5">
        <v>1</v>
      </c>
      <c r="B2" s="6">
        <v>23</v>
      </c>
      <c r="C2" s="24">
        <f>'1класс'!I103</f>
        <v>401</v>
      </c>
      <c r="D2" s="7">
        <f>'1класс'!H103</f>
        <v>657</v>
      </c>
      <c r="E2" s="8">
        <f>'1класс'!K103</f>
        <v>126072.11</v>
      </c>
      <c r="G2" s="9">
        <v>1</v>
      </c>
      <c r="H2" s="9">
        <f>'1класс'!M103</f>
        <v>0</v>
      </c>
      <c r="I2" s="10">
        <f>'1класс'!N103</f>
        <v>0</v>
      </c>
    </row>
    <row r="3" spans="1:9" ht="18.75">
      <c r="A3" s="5">
        <v>2</v>
      </c>
      <c r="B3" s="6">
        <v>38</v>
      </c>
      <c r="C3" s="7">
        <f>'2класс'!I120</f>
        <v>680</v>
      </c>
      <c r="D3" s="7">
        <f>'2класс'!H120</f>
        <v>1120</v>
      </c>
      <c r="E3" s="11">
        <f>'2класс'!K120</f>
        <v>230888.88999999998</v>
      </c>
      <c r="G3" s="7">
        <v>2</v>
      </c>
      <c r="H3" s="7" t="e">
        <f>#REF!</f>
        <v>#REF!</v>
      </c>
      <c r="I3" s="11" t="e">
        <f>#REF!</f>
        <v>#REF!</v>
      </c>
    </row>
    <row r="4" spans="1:9" ht="18.75">
      <c r="A4" s="5">
        <v>3</v>
      </c>
      <c r="B4" s="6">
        <v>28</v>
      </c>
      <c r="C4" s="7">
        <f>'3класс'!I197</f>
        <v>561</v>
      </c>
      <c r="D4" s="7">
        <f>'3класс'!H197</f>
        <v>1177</v>
      </c>
      <c r="E4" s="11">
        <f>'3класс'!K197</f>
        <v>307539.8</v>
      </c>
      <c r="G4" s="7">
        <v>3</v>
      </c>
      <c r="H4" s="7" t="e">
        <f>#REF!</f>
        <v>#REF!</v>
      </c>
      <c r="I4" s="11" t="e">
        <f>#REF!</f>
        <v>#REF!</v>
      </c>
    </row>
    <row r="5" spans="1:9" ht="18.75">
      <c r="A5" s="5">
        <v>4</v>
      </c>
      <c r="B5" s="6">
        <v>41</v>
      </c>
      <c r="C5" s="7">
        <f>'4класс'!I128</f>
        <v>640</v>
      </c>
      <c r="D5" s="7">
        <f>'4класс'!H128</f>
        <v>1146</v>
      </c>
      <c r="E5" s="11">
        <f>'4класс'!K128</f>
        <v>407258.31999999995</v>
      </c>
      <c r="G5" s="7">
        <v>4</v>
      </c>
      <c r="H5" s="7" t="e">
        <f>#REF!</f>
        <v>#REF!</v>
      </c>
      <c r="I5" s="11" t="e">
        <f>#REF!</f>
        <v>#REF!</v>
      </c>
    </row>
    <row r="6" spans="1:9" ht="18.75">
      <c r="A6" s="12" t="s">
        <v>64</v>
      </c>
      <c r="B6" s="13">
        <f>SUM(B2:B5)</f>
        <v>130</v>
      </c>
      <c r="C6" s="13">
        <f>SUM(C2:C5)</f>
        <v>2282</v>
      </c>
      <c r="D6" s="13">
        <f t="shared" ref="D6:E6" si="0">SUM(D2:D5)</f>
        <v>4100</v>
      </c>
      <c r="E6" s="14">
        <f t="shared" si="0"/>
        <v>1071759.1200000001</v>
      </c>
      <c r="G6" s="15" t="s">
        <v>65</v>
      </c>
      <c r="H6" s="16" t="e">
        <f>SUM(H2:H5)</f>
        <v>#REF!</v>
      </c>
      <c r="I6" s="17" t="e">
        <f>SUM(I2:I5)</f>
        <v>#REF!</v>
      </c>
    </row>
    <row r="7" spans="1:9" ht="18.75">
      <c r="A7" s="5">
        <v>5</v>
      </c>
      <c r="B7" s="6">
        <v>32</v>
      </c>
      <c r="C7" s="7">
        <f>'5класс'!I123</f>
        <v>975</v>
      </c>
      <c r="D7" s="7">
        <f>'5класс'!H123</f>
        <v>1101</v>
      </c>
      <c r="E7" s="8">
        <f>'5класс'!K123</f>
        <v>423903.53</v>
      </c>
      <c r="G7" s="7">
        <v>5</v>
      </c>
      <c r="H7" s="7" t="e">
        <f>#REF!</f>
        <v>#REF!</v>
      </c>
      <c r="I7" s="11" t="e">
        <f>#REF!</f>
        <v>#REF!</v>
      </c>
    </row>
    <row r="8" spans="1:9" ht="18.75">
      <c r="A8" s="5">
        <v>6</v>
      </c>
      <c r="B8" s="6">
        <v>29</v>
      </c>
      <c r="C8" s="7">
        <f>'6класс'!I135</f>
        <v>801</v>
      </c>
      <c r="D8" s="7">
        <f>'6класс'!H135</f>
        <v>1021</v>
      </c>
      <c r="E8" s="8">
        <f>'6класс'!K135</f>
        <v>309354.52999999991</v>
      </c>
      <c r="G8" s="7">
        <v>6</v>
      </c>
      <c r="H8" s="7" t="e">
        <f>#REF!</f>
        <v>#REF!</v>
      </c>
      <c r="I8" s="11" t="e">
        <f>#REF!</f>
        <v>#REF!</v>
      </c>
    </row>
    <row r="9" spans="1:9" ht="18.75">
      <c r="A9" s="5">
        <v>7</v>
      </c>
      <c r="B9" s="6">
        <v>35</v>
      </c>
      <c r="C9" s="7">
        <f>'7класс'!I145</f>
        <v>1270</v>
      </c>
      <c r="D9" s="7">
        <f>'7класс'!H145</f>
        <v>1451</v>
      </c>
      <c r="E9" s="8">
        <f>'7класс'!K145</f>
        <v>464980.73</v>
      </c>
      <c r="G9" s="7">
        <v>7</v>
      </c>
      <c r="H9" s="7" t="e">
        <f>#REF!</f>
        <v>#REF!</v>
      </c>
      <c r="I9" s="11" t="e">
        <f>#REF!</f>
        <v>#REF!</v>
      </c>
    </row>
    <row r="10" spans="1:9" ht="18.75">
      <c r="A10" s="5">
        <v>8</v>
      </c>
      <c r="B10" s="6">
        <v>25</v>
      </c>
      <c r="C10" s="7">
        <f>'8класс'!I114</f>
        <v>1084</v>
      </c>
      <c r="D10" s="7">
        <f>'8класс'!H114</f>
        <v>1223</v>
      </c>
      <c r="E10" s="8">
        <f>'8класс'!K114</f>
        <v>441597.48</v>
      </c>
      <c r="G10" s="7">
        <v>8</v>
      </c>
      <c r="H10" s="7" t="e">
        <f>#REF!</f>
        <v>#REF!</v>
      </c>
      <c r="I10" s="11" t="e">
        <f>#REF!</f>
        <v>#REF!</v>
      </c>
    </row>
    <row r="11" spans="1:9" ht="18.75">
      <c r="A11" s="5">
        <v>9</v>
      </c>
      <c r="B11" s="6">
        <v>29</v>
      </c>
      <c r="C11" s="7">
        <f>'9класс'!I103</f>
        <v>959</v>
      </c>
      <c r="D11" s="7">
        <f>'9класс'!H103</f>
        <v>1096</v>
      </c>
      <c r="E11" s="8">
        <f>'9класс'!K103</f>
        <v>413223.38999999996</v>
      </c>
      <c r="G11" s="7">
        <v>9</v>
      </c>
      <c r="H11" s="7" t="e">
        <f>#REF!</f>
        <v>#REF!</v>
      </c>
      <c r="I11" s="11" t="e">
        <f>#REF!</f>
        <v>#REF!</v>
      </c>
    </row>
    <row r="12" spans="1:9" ht="18.75">
      <c r="A12" s="12" t="s">
        <v>66</v>
      </c>
      <c r="B12" s="13">
        <f>SUM(B7:B11)</f>
        <v>150</v>
      </c>
      <c r="C12" s="13">
        <f t="shared" ref="C12:E12" si="1">SUM(C7:C11)</f>
        <v>5089</v>
      </c>
      <c r="D12" s="13">
        <f t="shared" si="1"/>
        <v>5892</v>
      </c>
      <c r="E12" s="14">
        <f t="shared" si="1"/>
        <v>2053059.66</v>
      </c>
      <c r="G12" s="16" t="s">
        <v>67</v>
      </c>
      <c r="H12" s="16" t="e">
        <f>SUM(H7:H11)</f>
        <v>#REF!</v>
      </c>
      <c r="I12" s="17" t="e">
        <f>SUM(I7:I11)</f>
        <v>#REF!</v>
      </c>
    </row>
    <row r="13" spans="1:9" ht="18.75">
      <c r="A13" s="5">
        <v>10</v>
      </c>
      <c r="B13" s="6">
        <v>33</v>
      </c>
      <c r="C13" s="7">
        <f>'10класс'!I123</f>
        <v>1439</v>
      </c>
      <c r="D13" s="7">
        <f>'10класс'!H123</f>
        <v>1813</v>
      </c>
      <c r="E13" s="8">
        <f>'10класс'!K123</f>
        <v>499980.25</v>
      </c>
      <c r="G13" s="7">
        <v>10</v>
      </c>
      <c r="H13" s="7" t="e">
        <f>#REF!</f>
        <v>#REF!</v>
      </c>
      <c r="I13" s="11" t="e">
        <f>#REF!</f>
        <v>#REF!</v>
      </c>
    </row>
    <row r="14" spans="1:9" ht="18.75">
      <c r="A14" s="5">
        <v>11</v>
      </c>
      <c r="B14" s="6">
        <v>20</v>
      </c>
      <c r="C14" s="7">
        <f>'11класс'!I70</f>
        <v>469</v>
      </c>
      <c r="D14" s="7">
        <f>'11класс'!H70</f>
        <v>521</v>
      </c>
      <c r="E14" s="8">
        <f>'11класс'!K70</f>
        <v>196517.17999999996</v>
      </c>
      <c r="G14" s="7">
        <v>11</v>
      </c>
      <c r="H14" s="7" t="e">
        <f>#REF!</f>
        <v>#REF!</v>
      </c>
      <c r="I14" s="11" t="e">
        <f>#REF!</f>
        <v>#REF!</v>
      </c>
    </row>
    <row r="15" spans="1:9" ht="18.75">
      <c r="A15" s="12" t="s">
        <v>68</v>
      </c>
      <c r="B15" s="13">
        <f>SUM(B13:B14)</f>
        <v>53</v>
      </c>
      <c r="C15" s="13">
        <f t="shared" ref="C15:E15" si="2">SUM(C13:C14)</f>
        <v>1908</v>
      </c>
      <c r="D15" s="13">
        <f t="shared" si="2"/>
        <v>2334</v>
      </c>
      <c r="E15" s="14">
        <f t="shared" si="2"/>
        <v>696497.42999999993</v>
      </c>
      <c r="G15" s="16" t="s">
        <v>69</v>
      </c>
      <c r="H15" s="16" t="e">
        <f>SUM(H13:H14)</f>
        <v>#REF!</v>
      </c>
      <c r="I15" s="17" t="e">
        <f>SUM(I13:I14)</f>
        <v>#REF!</v>
      </c>
    </row>
    <row r="16" spans="1:9" ht="19.5" thickBot="1">
      <c r="A16" s="18" t="s">
        <v>70</v>
      </c>
      <c r="B16" s="19">
        <f>B6+B12+B15</f>
        <v>333</v>
      </c>
      <c r="C16" s="19">
        <f t="shared" ref="C16:D16" si="3">C6+C12+C15</f>
        <v>9279</v>
      </c>
      <c r="D16" s="19">
        <f t="shared" si="3"/>
        <v>12326</v>
      </c>
      <c r="E16" s="20">
        <f>E6+E12+E15</f>
        <v>3821316.21</v>
      </c>
      <c r="G16" s="7" t="s">
        <v>71</v>
      </c>
      <c r="H16" s="7" t="e">
        <f>SUM(H6+H12+H15)</f>
        <v>#REF!</v>
      </c>
      <c r="I16" s="11" t="e">
        <f>SUM(I6+I12+I15)</f>
        <v>#REF!</v>
      </c>
    </row>
    <row r="17" spans="7:9">
      <c r="G17" s="267" t="s">
        <v>72</v>
      </c>
      <c r="H17" s="268"/>
      <c r="I17" s="269"/>
    </row>
  </sheetData>
  <mergeCells count="1">
    <mergeCell ref="G17:I1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945"/>
  <sheetViews>
    <sheetView topLeftCell="A166" workbookViewId="0">
      <selection activeCell="A628" sqref="A628"/>
    </sheetView>
  </sheetViews>
  <sheetFormatPr defaultRowHeight="15"/>
  <cols>
    <col min="1" max="1" width="13.85546875" customWidth="1"/>
    <col min="2" max="2" width="8.85546875" customWidth="1"/>
    <col min="3" max="3" width="31.7109375" customWidth="1"/>
    <col min="4" max="4" width="31" customWidth="1"/>
    <col min="5" max="5" width="21.28515625" customWidth="1"/>
    <col min="6" max="6" width="12" customWidth="1"/>
    <col min="7" max="7" width="17.7109375" style="149" customWidth="1"/>
    <col min="8" max="8" width="11.5703125" style="196" customWidth="1"/>
    <col min="9" max="9" width="13.140625" style="196" customWidth="1"/>
    <col min="10" max="10" width="12.28515625" style="196" customWidth="1"/>
    <col min="11" max="11" width="13.5703125" style="196" customWidth="1"/>
    <col min="12" max="12" width="17.42578125" customWidth="1"/>
    <col min="13" max="13" width="13" customWidth="1"/>
    <col min="14" max="14" width="13.140625" customWidth="1"/>
    <col min="15" max="15" width="34.42578125" customWidth="1"/>
  </cols>
  <sheetData>
    <row r="1" spans="1:15" ht="37.5">
      <c r="A1" s="81" t="s">
        <v>0</v>
      </c>
      <c r="B1" s="82" t="s">
        <v>1</v>
      </c>
      <c r="C1" s="81" t="s">
        <v>2</v>
      </c>
      <c r="D1" s="117" t="s">
        <v>3</v>
      </c>
      <c r="E1" s="81" t="s">
        <v>4</v>
      </c>
      <c r="F1" s="81" t="s">
        <v>5</v>
      </c>
      <c r="G1" s="82" t="s">
        <v>626</v>
      </c>
      <c r="H1" s="165" t="s">
        <v>6</v>
      </c>
      <c r="I1" s="165" t="s">
        <v>7</v>
      </c>
      <c r="J1" s="165" t="s">
        <v>8</v>
      </c>
      <c r="K1" s="165"/>
      <c r="L1" s="81" t="s">
        <v>10</v>
      </c>
      <c r="M1" s="247" t="s">
        <v>107</v>
      </c>
      <c r="N1" s="248"/>
      <c r="O1" s="81" t="s">
        <v>12</v>
      </c>
    </row>
    <row r="2" spans="1:15" s="187" customFormat="1" ht="75">
      <c r="A2" s="183" t="s">
        <v>13</v>
      </c>
      <c r="B2" s="166">
        <v>1</v>
      </c>
      <c r="C2" s="184" t="s">
        <v>17</v>
      </c>
      <c r="D2" s="184" t="s">
        <v>14</v>
      </c>
      <c r="E2" s="183" t="s">
        <v>15</v>
      </c>
      <c r="F2" s="183" t="s">
        <v>108</v>
      </c>
      <c r="G2" s="166" t="s">
        <v>116</v>
      </c>
      <c r="H2" s="166">
        <v>30</v>
      </c>
      <c r="I2" s="166">
        <v>30</v>
      </c>
      <c r="J2" s="185">
        <v>369.93</v>
      </c>
      <c r="K2" s="186">
        <f>I2*J2</f>
        <v>11097.9</v>
      </c>
      <c r="L2" s="183" t="s">
        <v>16</v>
      </c>
      <c r="M2" s="183"/>
      <c r="N2" s="183"/>
      <c r="O2" s="183" t="s">
        <v>82</v>
      </c>
    </row>
    <row r="3" spans="1:15" s="187" customFormat="1" ht="75">
      <c r="A3" s="183" t="s">
        <v>13</v>
      </c>
      <c r="B3" s="166">
        <v>1</v>
      </c>
      <c r="C3" s="184" t="s">
        <v>20</v>
      </c>
      <c r="D3" s="184" t="s">
        <v>14</v>
      </c>
      <c r="E3" s="183" t="s">
        <v>15</v>
      </c>
      <c r="F3" s="183" t="s">
        <v>108</v>
      </c>
      <c r="G3" s="166" t="s">
        <v>116</v>
      </c>
      <c r="H3" s="166">
        <v>30</v>
      </c>
      <c r="I3" s="166"/>
      <c r="J3" s="185"/>
      <c r="K3" s="186">
        <f>I3*J3</f>
        <v>0</v>
      </c>
      <c r="L3" s="183" t="s">
        <v>16</v>
      </c>
      <c r="M3" s="183"/>
      <c r="N3" s="183"/>
      <c r="O3" s="183" t="s">
        <v>624</v>
      </c>
    </row>
    <row r="4" spans="1:15" ht="75">
      <c r="A4" s="27" t="s">
        <v>13</v>
      </c>
      <c r="B4" s="83">
        <v>1</v>
      </c>
      <c r="C4" s="76" t="s">
        <v>17</v>
      </c>
      <c r="D4" s="76" t="s">
        <v>14</v>
      </c>
      <c r="E4" s="27" t="s">
        <v>18</v>
      </c>
      <c r="F4" s="27" t="s">
        <v>108</v>
      </c>
      <c r="G4" s="167" t="s">
        <v>118</v>
      </c>
      <c r="H4" s="167">
        <v>30</v>
      </c>
      <c r="I4" s="84">
        <v>30</v>
      </c>
      <c r="J4" s="88">
        <v>487.96</v>
      </c>
      <c r="K4" s="89">
        <f>I4*J4</f>
        <v>14638.8</v>
      </c>
      <c r="L4" s="27" t="s">
        <v>16</v>
      </c>
      <c r="M4" s="27"/>
      <c r="N4" s="27"/>
      <c r="O4" s="27" t="s">
        <v>19</v>
      </c>
    </row>
    <row r="5" spans="1:15" ht="75">
      <c r="A5" s="27" t="s">
        <v>13</v>
      </c>
      <c r="B5" s="83">
        <v>1</v>
      </c>
      <c r="C5" s="76" t="s">
        <v>20</v>
      </c>
      <c r="D5" s="76" t="s">
        <v>14</v>
      </c>
      <c r="E5" s="27" t="s">
        <v>18</v>
      </c>
      <c r="F5" s="27" t="s">
        <v>108</v>
      </c>
      <c r="G5" s="167" t="s">
        <v>118</v>
      </c>
      <c r="H5" s="167">
        <v>30</v>
      </c>
      <c r="I5" s="84"/>
      <c r="J5" s="88"/>
      <c r="K5" s="89">
        <f>I5*J5</f>
        <v>0</v>
      </c>
      <c r="L5" s="27" t="s">
        <v>16</v>
      </c>
      <c r="M5" s="27"/>
      <c r="N5" s="27"/>
      <c r="O5" s="27" t="s">
        <v>19</v>
      </c>
    </row>
    <row r="6" spans="1:15" ht="18.75">
      <c r="A6" s="27"/>
      <c r="B6" s="83"/>
      <c r="C6" s="27"/>
      <c r="D6" s="35"/>
      <c r="E6" s="27"/>
      <c r="F6" s="27"/>
      <c r="G6" s="167"/>
      <c r="H6" s="84"/>
      <c r="I6" s="84"/>
      <c r="J6" s="88"/>
      <c r="K6" s="89">
        <f t="shared" ref="K6" si="0">I6*J6</f>
        <v>0</v>
      </c>
      <c r="L6" s="27"/>
      <c r="M6" s="27"/>
      <c r="N6" s="27"/>
      <c r="O6" s="27"/>
    </row>
    <row r="7" spans="1:15" ht="18.75">
      <c r="A7" s="27"/>
      <c r="B7" s="83"/>
      <c r="C7" s="27"/>
      <c r="D7" s="35"/>
      <c r="E7" s="27"/>
      <c r="F7" s="27"/>
      <c r="G7" s="167"/>
      <c r="H7" s="84"/>
      <c r="I7" s="84"/>
      <c r="J7" s="88"/>
      <c r="K7" s="89">
        <f>I7*J7</f>
        <v>0</v>
      </c>
      <c r="L7" s="27"/>
      <c r="M7" s="27"/>
      <c r="N7" s="27"/>
      <c r="O7" s="27"/>
    </row>
    <row r="8" spans="1:15" ht="18.75">
      <c r="A8" s="27"/>
      <c r="B8" s="83"/>
      <c r="C8" s="27"/>
      <c r="D8" s="35"/>
      <c r="E8" s="27"/>
      <c r="F8" s="27"/>
      <c r="G8" s="167"/>
      <c r="H8" s="90">
        <f>H2+H3+H4+H5+H6+H7</f>
        <v>120</v>
      </c>
      <c r="I8" s="90">
        <f>I2+I3+I4+I5+I6+I7</f>
        <v>60</v>
      </c>
      <c r="J8" s="91"/>
      <c r="K8" s="91">
        <f>K2+K3+K4+K5+K6+K7</f>
        <v>25736.699999999997</v>
      </c>
      <c r="L8" s="27"/>
      <c r="M8" s="27"/>
      <c r="N8" s="27"/>
      <c r="O8" s="27"/>
    </row>
    <row r="9" spans="1:15" ht="37.5">
      <c r="A9" s="27" t="s">
        <v>21</v>
      </c>
      <c r="B9" s="83">
        <v>1</v>
      </c>
      <c r="C9" s="27" t="s">
        <v>22</v>
      </c>
      <c r="D9" s="35" t="s">
        <v>23</v>
      </c>
      <c r="E9" s="27" t="s">
        <v>109</v>
      </c>
      <c r="F9" s="27" t="s">
        <v>108</v>
      </c>
      <c r="G9" s="167" t="s">
        <v>119</v>
      </c>
      <c r="H9" s="167">
        <v>5</v>
      </c>
      <c r="I9" s="84">
        <v>5</v>
      </c>
      <c r="J9" s="88">
        <v>502.48</v>
      </c>
      <c r="K9" s="89">
        <f t="shared" ref="K9:K14" si="1">I9*J9</f>
        <v>2512.4</v>
      </c>
      <c r="L9" s="27" t="s">
        <v>16</v>
      </c>
      <c r="M9" s="27"/>
      <c r="N9" s="27"/>
      <c r="O9" s="27" t="s">
        <v>97</v>
      </c>
    </row>
    <row r="10" spans="1:15" ht="37.5">
      <c r="A10" s="27" t="s">
        <v>21</v>
      </c>
      <c r="B10" s="83">
        <v>1</v>
      </c>
      <c r="C10" s="27" t="s">
        <v>24</v>
      </c>
      <c r="D10" s="35" t="s">
        <v>23</v>
      </c>
      <c r="E10" s="27" t="s">
        <v>109</v>
      </c>
      <c r="F10" s="27" t="s">
        <v>108</v>
      </c>
      <c r="G10" s="167" t="s">
        <v>119</v>
      </c>
      <c r="H10" s="167">
        <v>5</v>
      </c>
      <c r="I10" s="84"/>
      <c r="J10" s="88"/>
      <c r="K10" s="89">
        <f t="shared" si="1"/>
        <v>0</v>
      </c>
      <c r="L10" s="27" t="s">
        <v>16</v>
      </c>
      <c r="M10" s="27"/>
      <c r="N10" s="27"/>
      <c r="O10" s="27" t="s">
        <v>97</v>
      </c>
    </row>
    <row r="11" spans="1:15" s="123" customFormat="1" ht="56.25">
      <c r="A11" s="118" t="s">
        <v>29</v>
      </c>
      <c r="B11" s="119">
        <v>1</v>
      </c>
      <c r="C11" s="118" t="s">
        <v>22</v>
      </c>
      <c r="D11" s="118" t="s">
        <v>73</v>
      </c>
      <c r="E11" s="118" t="s">
        <v>132</v>
      </c>
      <c r="F11" s="118" t="s">
        <v>108</v>
      </c>
      <c r="G11" s="166" t="s">
        <v>117</v>
      </c>
      <c r="H11" s="166">
        <v>33</v>
      </c>
      <c r="I11" s="120">
        <v>33</v>
      </c>
      <c r="J11" s="121">
        <v>344</v>
      </c>
      <c r="K11" s="122">
        <f t="shared" si="1"/>
        <v>11352</v>
      </c>
      <c r="L11" s="118" t="s">
        <v>31</v>
      </c>
      <c r="M11" s="118"/>
      <c r="N11" s="118"/>
      <c r="O11" s="118" t="s">
        <v>85</v>
      </c>
    </row>
    <row r="12" spans="1:15" s="123" customFormat="1" ht="56.25">
      <c r="A12" s="118" t="s">
        <v>29</v>
      </c>
      <c r="B12" s="119">
        <v>1</v>
      </c>
      <c r="C12" s="118" t="s">
        <v>24</v>
      </c>
      <c r="D12" s="118" t="s">
        <v>73</v>
      </c>
      <c r="E12" s="118" t="s">
        <v>132</v>
      </c>
      <c r="F12" s="118" t="s">
        <v>108</v>
      </c>
      <c r="G12" s="166" t="s">
        <v>117</v>
      </c>
      <c r="H12" s="166">
        <v>33</v>
      </c>
      <c r="I12" s="120"/>
      <c r="J12" s="121"/>
      <c r="K12" s="122">
        <f t="shared" si="1"/>
        <v>0</v>
      </c>
      <c r="L12" s="118" t="s">
        <v>31</v>
      </c>
      <c r="M12" s="118"/>
      <c r="N12" s="118"/>
      <c r="O12" s="118" t="s">
        <v>85</v>
      </c>
    </row>
    <row r="13" spans="1:15" s="123" customFormat="1" ht="56.25">
      <c r="A13" s="118" t="s">
        <v>29</v>
      </c>
      <c r="B13" s="119">
        <v>1</v>
      </c>
      <c r="C13" s="118" t="s">
        <v>22</v>
      </c>
      <c r="D13" s="118" t="s">
        <v>73</v>
      </c>
      <c r="E13" s="118" t="s">
        <v>129</v>
      </c>
      <c r="F13" s="118" t="s">
        <v>108</v>
      </c>
      <c r="G13" s="166" t="s">
        <v>116</v>
      </c>
      <c r="H13" s="166">
        <v>17</v>
      </c>
      <c r="I13" s="120">
        <v>17</v>
      </c>
      <c r="J13" s="121">
        <v>416</v>
      </c>
      <c r="K13" s="122">
        <f t="shared" si="1"/>
        <v>7072</v>
      </c>
      <c r="L13" s="118" t="s">
        <v>31</v>
      </c>
      <c r="M13" s="118"/>
      <c r="N13" s="118"/>
      <c r="O13" s="118" t="s">
        <v>86</v>
      </c>
    </row>
    <row r="14" spans="1:15" s="123" customFormat="1" ht="56.25">
      <c r="A14" s="118" t="s">
        <v>29</v>
      </c>
      <c r="B14" s="119">
        <v>1</v>
      </c>
      <c r="C14" s="118" t="s">
        <v>24</v>
      </c>
      <c r="D14" s="118" t="s">
        <v>73</v>
      </c>
      <c r="E14" s="118" t="s">
        <v>129</v>
      </c>
      <c r="F14" s="118" t="s">
        <v>108</v>
      </c>
      <c r="G14" s="166" t="s">
        <v>116</v>
      </c>
      <c r="H14" s="166">
        <v>17</v>
      </c>
      <c r="I14" s="120"/>
      <c r="J14" s="121"/>
      <c r="K14" s="122">
        <f t="shared" si="1"/>
        <v>0</v>
      </c>
      <c r="L14" s="118" t="s">
        <v>31</v>
      </c>
      <c r="M14" s="118"/>
      <c r="N14" s="118"/>
      <c r="O14" s="118" t="s">
        <v>86</v>
      </c>
    </row>
    <row r="15" spans="1:15" ht="18.75">
      <c r="A15" s="27"/>
      <c r="B15" s="83"/>
      <c r="C15" s="27"/>
      <c r="D15" s="35"/>
      <c r="E15" s="27"/>
      <c r="F15" s="27"/>
      <c r="G15" s="167"/>
      <c r="H15" s="90">
        <f>H9+H10+H11+H12+H13+H14</f>
        <v>110</v>
      </c>
      <c r="I15" s="90">
        <f>I9+I10+I11+I12+I13+I14</f>
        <v>55</v>
      </c>
      <c r="J15" s="91"/>
      <c r="K15" s="91">
        <f>K9+K10+K11+K12+K13+K14</f>
        <v>20936.400000000001</v>
      </c>
      <c r="L15" s="27"/>
      <c r="M15" s="27"/>
      <c r="N15" s="27"/>
      <c r="O15" s="27"/>
    </row>
    <row r="16" spans="1:15" s="123" customFormat="1" ht="56.25">
      <c r="A16" s="118" t="s">
        <v>13</v>
      </c>
      <c r="B16" s="119">
        <v>1</v>
      </c>
      <c r="C16" s="118" t="s">
        <v>83</v>
      </c>
      <c r="D16" s="118" t="s">
        <v>34</v>
      </c>
      <c r="E16" s="118" t="s">
        <v>131</v>
      </c>
      <c r="F16" s="118" t="s">
        <v>108</v>
      </c>
      <c r="G16" s="166" t="s">
        <v>116</v>
      </c>
      <c r="H16" s="166">
        <v>1</v>
      </c>
      <c r="I16" s="120">
        <v>1</v>
      </c>
      <c r="J16" s="121">
        <v>324.5</v>
      </c>
      <c r="K16" s="122">
        <f t="shared" ref="K16:K24" si="2">I16*J16</f>
        <v>324.5</v>
      </c>
      <c r="L16" s="118" t="s">
        <v>16</v>
      </c>
      <c r="M16" s="118"/>
      <c r="N16" s="118"/>
      <c r="O16" s="118" t="s">
        <v>87</v>
      </c>
    </row>
    <row r="17" spans="1:15" s="123" customFormat="1" ht="56.25">
      <c r="A17" s="118" t="s">
        <v>13</v>
      </c>
      <c r="B17" s="119">
        <v>1</v>
      </c>
      <c r="C17" s="118" t="s">
        <v>84</v>
      </c>
      <c r="D17" s="118" t="s">
        <v>34</v>
      </c>
      <c r="E17" s="118" t="s">
        <v>131</v>
      </c>
      <c r="F17" s="118" t="s">
        <v>108</v>
      </c>
      <c r="G17" s="166" t="s">
        <v>116</v>
      </c>
      <c r="H17" s="166">
        <v>1</v>
      </c>
      <c r="I17" s="120"/>
      <c r="J17" s="121"/>
      <c r="K17" s="122">
        <f t="shared" si="2"/>
        <v>0</v>
      </c>
      <c r="L17" s="118" t="s">
        <v>16</v>
      </c>
      <c r="M17" s="118"/>
      <c r="N17" s="118"/>
      <c r="O17" s="118" t="s">
        <v>87</v>
      </c>
    </row>
    <row r="18" spans="1:15" ht="37.5">
      <c r="A18" s="27" t="s">
        <v>13</v>
      </c>
      <c r="B18" s="83">
        <v>1</v>
      </c>
      <c r="C18" s="27" t="s">
        <v>120</v>
      </c>
      <c r="D18" s="35" t="s">
        <v>35</v>
      </c>
      <c r="E18" s="27" t="s">
        <v>124</v>
      </c>
      <c r="F18" s="27" t="s">
        <v>108</v>
      </c>
      <c r="G18" s="167" t="s">
        <v>118</v>
      </c>
      <c r="H18" s="167">
        <v>60</v>
      </c>
      <c r="I18" s="84">
        <v>60</v>
      </c>
      <c r="J18" s="88">
        <v>428.12</v>
      </c>
      <c r="K18" s="89">
        <f t="shared" si="2"/>
        <v>25687.200000000001</v>
      </c>
      <c r="L18" s="27" t="s">
        <v>16</v>
      </c>
      <c r="M18" s="27"/>
      <c r="N18" s="27"/>
      <c r="O18" s="27" t="s">
        <v>98</v>
      </c>
    </row>
    <row r="19" spans="1:15" ht="37.5">
      <c r="A19" s="27" t="s">
        <v>13</v>
      </c>
      <c r="B19" s="83">
        <v>1</v>
      </c>
      <c r="C19" s="27" t="s">
        <v>121</v>
      </c>
      <c r="D19" s="35" t="s">
        <v>35</v>
      </c>
      <c r="E19" s="27" t="s">
        <v>124</v>
      </c>
      <c r="F19" s="27" t="s">
        <v>108</v>
      </c>
      <c r="G19" s="167" t="s">
        <v>118</v>
      </c>
      <c r="H19" s="167">
        <v>60</v>
      </c>
      <c r="I19" s="84"/>
      <c r="J19" s="88"/>
      <c r="K19" s="89">
        <f t="shared" si="2"/>
        <v>0</v>
      </c>
      <c r="L19" s="27" t="s">
        <v>16</v>
      </c>
      <c r="M19" s="27"/>
      <c r="N19" s="27"/>
      <c r="O19" s="27" t="s">
        <v>98</v>
      </c>
    </row>
    <row r="20" spans="1:15" s="123" customFormat="1" ht="37.5">
      <c r="A20" s="118" t="s">
        <v>29</v>
      </c>
      <c r="B20" s="119">
        <v>1</v>
      </c>
      <c r="C20" s="118" t="s">
        <v>42</v>
      </c>
      <c r="D20" s="118" t="s">
        <v>43</v>
      </c>
      <c r="E20" s="118" t="s">
        <v>132</v>
      </c>
      <c r="F20" s="118" t="s">
        <v>108</v>
      </c>
      <c r="G20" s="166" t="s">
        <v>117</v>
      </c>
      <c r="H20" s="166">
        <v>33</v>
      </c>
      <c r="I20" s="120">
        <v>33</v>
      </c>
      <c r="J20" s="121">
        <v>164</v>
      </c>
      <c r="K20" s="122">
        <f t="shared" si="2"/>
        <v>5412</v>
      </c>
      <c r="L20" s="118" t="s">
        <v>31</v>
      </c>
      <c r="M20" s="118"/>
      <c r="N20" s="118"/>
      <c r="O20" s="118" t="s">
        <v>88</v>
      </c>
    </row>
    <row r="21" spans="1:15" s="123" customFormat="1" ht="37.5">
      <c r="A21" s="118" t="s">
        <v>29</v>
      </c>
      <c r="B21" s="119">
        <v>1</v>
      </c>
      <c r="C21" s="118" t="s">
        <v>42</v>
      </c>
      <c r="D21" s="118" t="s">
        <v>43</v>
      </c>
      <c r="E21" s="118" t="s">
        <v>129</v>
      </c>
      <c r="F21" s="118" t="s">
        <v>108</v>
      </c>
      <c r="G21" s="166" t="s">
        <v>112</v>
      </c>
      <c r="H21" s="166">
        <v>17</v>
      </c>
      <c r="I21" s="120">
        <v>17</v>
      </c>
      <c r="J21" s="121">
        <v>199</v>
      </c>
      <c r="K21" s="122">
        <f t="shared" si="2"/>
        <v>3383</v>
      </c>
      <c r="L21" s="118" t="s">
        <v>31</v>
      </c>
      <c r="M21" s="118"/>
      <c r="N21" s="118"/>
      <c r="O21" s="118" t="s">
        <v>89</v>
      </c>
    </row>
    <row r="22" spans="1:15" ht="18.75">
      <c r="A22" s="27"/>
      <c r="B22" s="83"/>
      <c r="C22" s="27"/>
      <c r="D22" s="35"/>
      <c r="E22" s="27"/>
      <c r="F22" s="27"/>
      <c r="G22" s="167"/>
      <c r="H22" s="84"/>
      <c r="I22" s="84"/>
      <c r="J22" s="88"/>
      <c r="K22" s="89">
        <f t="shared" si="2"/>
        <v>0</v>
      </c>
      <c r="L22" s="27"/>
      <c r="M22" s="27"/>
      <c r="N22" s="27"/>
      <c r="O22" s="27"/>
    </row>
    <row r="23" spans="1:15" ht="18.75">
      <c r="A23" s="27"/>
      <c r="B23" s="83"/>
      <c r="C23" s="27"/>
      <c r="D23" s="35"/>
      <c r="E23" s="27"/>
      <c r="F23" s="27"/>
      <c r="G23" s="167"/>
      <c r="H23" s="84"/>
      <c r="I23" s="84"/>
      <c r="J23" s="88"/>
      <c r="K23" s="89">
        <f t="shared" si="2"/>
        <v>0</v>
      </c>
      <c r="L23" s="27"/>
      <c r="M23" s="27"/>
      <c r="N23" s="27"/>
      <c r="O23" s="27"/>
    </row>
    <row r="24" spans="1:15" ht="18.75">
      <c r="A24" s="27"/>
      <c r="B24" s="83"/>
      <c r="C24" s="27"/>
      <c r="D24" s="35"/>
      <c r="E24" s="27"/>
      <c r="F24" s="27"/>
      <c r="G24" s="167"/>
      <c r="H24" s="84"/>
      <c r="I24" s="84"/>
      <c r="J24" s="88"/>
      <c r="K24" s="89">
        <f t="shared" si="2"/>
        <v>0</v>
      </c>
      <c r="L24" s="27"/>
      <c r="M24" s="27"/>
      <c r="N24" s="27"/>
      <c r="O24" s="27"/>
    </row>
    <row r="25" spans="1:15" ht="18.75">
      <c r="A25" s="27"/>
      <c r="B25" s="83"/>
      <c r="C25" s="27"/>
      <c r="D25" s="35"/>
      <c r="E25" s="27"/>
      <c r="F25" s="27"/>
      <c r="G25" s="167"/>
      <c r="H25" s="90">
        <f>H16+H17+H18+H19+H20+H21+H22+H23+H24</f>
        <v>172</v>
      </c>
      <c r="I25" s="91">
        <f>I16+I17+I18+I19+I20+I21+I22+I23+I24</f>
        <v>111</v>
      </c>
      <c r="J25" s="91"/>
      <c r="K25" s="91">
        <f>K16+K17+K18+K19+K20+K21+K22+K23+K24</f>
        <v>34806.699999999997</v>
      </c>
      <c r="L25" s="27"/>
      <c r="M25" s="27"/>
      <c r="N25" s="27"/>
      <c r="O25" s="27"/>
    </row>
    <row r="26" spans="1:15" ht="37.5">
      <c r="A26" s="27" t="s">
        <v>21</v>
      </c>
      <c r="B26" s="83">
        <v>1</v>
      </c>
      <c r="C26" s="27" t="s">
        <v>36</v>
      </c>
      <c r="D26" s="35" t="s">
        <v>37</v>
      </c>
      <c r="E26" s="27" t="s">
        <v>109</v>
      </c>
      <c r="F26" s="27" t="s">
        <v>108</v>
      </c>
      <c r="G26" s="167" t="s">
        <v>119</v>
      </c>
      <c r="H26" s="167">
        <v>5</v>
      </c>
      <c r="I26" s="84">
        <v>5</v>
      </c>
      <c r="J26" s="88">
        <v>406.89</v>
      </c>
      <c r="K26" s="89">
        <f>I26*J26</f>
        <v>2034.4499999999998</v>
      </c>
      <c r="L26" s="27" t="s">
        <v>16</v>
      </c>
      <c r="M26" s="27"/>
      <c r="N26" s="27"/>
      <c r="O26" s="27" t="s">
        <v>99</v>
      </c>
    </row>
    <row r="27" spans="1:15" ht="18.75">
      <c r="A27" s="27"/>
      <c r="B27" s="83"/>
      <c r="C27" s="27"/>
      <c r="D27" s="35"/>
      <c r="E27" s="27"/>
      <c r="F27" s="27"/>
      <c r="G27" s="167"/>
      <c r="H27" s="84"/>
      <c r="I27" s="84"/>
      <c r="J27" s="88"/>
      <c r="K27" s="89">
        <f>I27*J27</f>
        <v>0</v>
      </c>
      <c r="L27" s="27"/>
      <c r="M27" s="27"/>
      <c r="N27" s="27"/>
      <c r="O27" s="27"/>
    </row>
    <row r="28" spans="1:15" ht="18.75">
      <c r="A28" s="27"/>
      <c r="B28" s="83"/>
      <c r="C28" s="27"/>
      <c r="D28" s="35"/>
      <c r="E28" s="27"/>
      <c r="F28" s="27"/>
      <c r="G28" s="167"/>
      <c r="H28" s="90">
        <f>H26+H27</f>
        <v>5</v>
      </c>
      <c r="I28" s="90">
        <f>I26+I27</f>
        <v>5</v>
      </c>
      <c r="J28" s="91"/>
      <c r="K28" s="91">
        <f>K26+K27</f>
        <v>2034.4499999999998</v>
      </c>
      <c r="L28" s="27"/>
      <c r="M28" s="27"/>
      <c r="N28" s="27"/>
      <c r="O28" s="27"/>
    </row>
    <row r="29" spans="1:15" s="187" customFormat="1" ht="37.5">
      <c r="A29" s="183" t="s">
        <v>13</v>
      </c>
      <c r="B29" s="166">
        <v>1</v>
      </c>
      <c r="C29" s="183" t="s">
        <v>74</v>
      </c>
      <c r="D29" s="183" t="s">
        <v>32</v>
      </c>
      <c r="E29" s="183" t="s">
        <v>130</v>
      </c>
      <c r="F29" s="183" t="s">
        <v>108</v>
      </c>
      <c r="G29" s="166" t="s">
        <v>116</v>
      </c>
      <c r="H29" s="166">
        <v>31</v>
      </c>
      <c r="I29" s="166">
        <v>31</v>
      </c>
      <c r="J29" s="185">
        <v>233.64</v>
      </c>
      <c r="K29" s="186">
        <f>I29*J29</f>
        <v>7242.8399999999992</v>
      </c>
      <c r="L29" s="183" t="s">
        <v>16</v>
      </c>
      <c r="M29" s="183"/>
      <c r="N29" s="183"/>
      <c r="O29" s="183" t="s">
        <v>100</v>
      </c>
    </row>
    <row r="30" spans="1:15" ht="37.5">
      <c r="A30" s="27" t="s">
        <v>13</v>
      </c>
      <c r="B30" s="83">
        <v>1</v>
      </c>
      <c r="C30" s="27" t="s">
        <v>74</v>
      </c>
      <c r="D30" s="35" t="s">
        <v>32</v>
      </c>
      <c r="E30" s="27" t="s">
        <v>122</v>
      </c>
      <c r="F30" s="27" t="s">
        <v>108</v>
      </c>
      <c r="G30" s="167" t="s">
        <v>118</v>
      </c>
      <c r="H30" s="167">
        <v>30</v>
      </c>
      <c r="I30" s="84">
        <v>30</v>
      </c>
      <c r="J30" s="88">
        <v>308.33</v>
      </c>
      <c r="K30" s="89">
        <f>I30*J30</f>
        <v>9249.9</v>
      </c>
      <c r="L30" s="27" t="s">
        <v>16</v>
      </c>
      <c r="M30" s="27"/>
      <c r="N30" s="27"/>
      <c r="O30" s="27" t="s">
        <v>33</v>
      </c>
    </row>
    <row r="31" spans="1:15" s="123" customFormat="1" ht="37.5">
      <c r="A31" s="118" t="s">
        <v>29</v>
      </c>
      <c r="B31" s="119">
        <v>1</v>
      </c>
      <c r="C31" s="118" t="s">
        <v>74</v>
      </c>
      <c r="D31" s="118" t="s">
        <v>75</v>
      </c>
      <c r="E31" s="118" t="s">
        <v>132</v>
      </c>
      <c r="F31" s="118" t="s">
        <v>108</v>
      </c>
      <c r="G31" s="166" t="s">
        <v>117</v>
      </c>
      <c r="H31" s="166">
        <v>33</v>
      </c>
      <c r="I31" s="120">
        <v>33</v>
      </c>
      <c r="J31" s="121">
        <v>168</v>
      </c>
      <c r="K31" s="122">
        <f>I31*J31</f>
        <v>5544</v>
      </c>
      <c r="L31" s="118" t="s">
        <v>31</v>
      </c>
      <c r="M31" s="118"/>
      <c r="N31" s="118"/>
      <c r="O31" s="118" t="s">
        <v>90</v>
      </c>
    </row>
    <row r="32" spans="1:15" s="123" customFormat="1" ht="37.5">
      <c r="A32" s="118" t="s">
        <v>29</v>
      </c>
      <c r="B32" s="119">
        <v>1</v>
      </c>
      <c r="C32" s="118" t="s">
        <v>74</v>
      </c>
      <c r="D32" s="118" t="s">
        <v>75</v>
      </c>
      <c r="E32" s="118" t="s">
        <v>129</v>
      </c>
      <c r="F32" s="118" t="s">
        <v>108</v>
      </c>
      <c r="G32" s="166" t="s">
        <v>112</v>
      </c>
      <c r="H32" s="166">
        <v>17</v>
      </c>
      <c r="I32" s="120">
        <v>17</v>
      </c>
      <c r="J32" s="121">
        <v>208</v>
      </c>
      <c r="K32" s="122">
        <f>I32*J32</f>
        <v>3536</v>
      </c>
      <c r="L32" s="118" t="s">
        <v>31</v>
      </c>
      <c r="M32" s="118"/>
      <c r="N32" s="118"/>
      <c r="O32" s="118" t="s">
        <v>93</v>
      </c>
    </row>
    <row r="33" spans="1:15" ht="18.75">
      <c r="A33" s="27"/>
      <c r="B33" s="83"/>
      <c r="C33" s="27"/>
      <c r="D33" s="35"/>
      <c r="E33" s="27"/>
      <c r="F33" s="27"/>
      <c r="G33" s="167"/>
      <c r="H33" s="84"/>
      <c r="I33" s="84"/>
      <c r="J33" s="88"/>
      <c r="K33" s="89">
        <f>I33*J33</f>
        <v>0</v>
      </c>
      <c r="L33" s="27"/>
      <c r="M33" s="27"/>
      <c r="N33" s="27"/>
      <c r="O33" s="27"/>
    </row>
    <row r="34" spans="1:15" ht="18.75">
      <c r="A34" s="27"/>
      <c r="B34" s="83"/>
      <c r="C34" s="27"/>
      <c r="D34" s="35"/>
      <c r="E34" s="27"/>
      <c r="F34" s="27"/>
      <c r="G34" s="167"/>
      <c r="H34" s="90">
        <f>H29+H30+H31+H32+H33</f>
        <v>111</v>
      </c>
      <c r="I34" s="90">
        <f>I29+I30+I31+I32+I33</f>
        <v>111</v>
      </c>
      <c r="J34" s="91"/>
      <c r="K34" s="91">
        <f>K29+K30+K31+K32+K33</f>
        <v>25572.739999999998</v>
      </c>
      <c r="L34" s="27"/>
      <c r="M34" s="27"/>
      <c r="N34" s="27"/>
      <c r="O34" s="27"/>
    </row>
    <row r="35" spans="1:15" ht="37.5">
      <c r="A35" s="27" t="s">
        <v>21</v>
      </c>
      <c r="B35" s="83">
        <v>1</v>
      </c>
      <c r="C35" s="27" t="s">
        <v>25</v>
      </c>
      <c r="D35" s="35" t="s">
        <v>26</v>
      </c>
      <c r="E35" s="27" t="s">
        <v>123</v>
      </c>
      <c r="F35" s="27" t="s">
        <v>108</v>
      </c>
      <c r="G35" s="167" t="s">
        <v>925</v>
      </c>
      <c r="H35" s="167">
        <v>2</v>
      </c>
      <c r="I35" s="84">
        <v>2</v>
      </c>
      <c r="J35" s="88">
        <v>598.4</v>
      </c>
      <c r="K35" s="89">
        <f t="shared" ref="K35:K48" si="3">I35*J35</f>
        <v>1196.8</v>
      </c>
      <c r="L35" s="27" t="s">
        <v>16</v>
      </c>
      <c r="M35" s="27"/>
      <c r="N35" s="27"/>
      <c r="O35" s="27" t="s">
        <v>101</v>
      </c>
    </row>
    <row r="36" spans="1:15" ht="37.5">
      <c r="A36" s="27" t="s">
        <v>21</v>
      </c>
      <c r="B36" s="83">
        <v>1</v>
      </c>
      <c r="C36" s="27" t="s">
        <v>27</v>
      </c>
      <c r="D36" s="35" t="s">
        <v>26</v>
      </c>
      <c r="E36" s="27" t="s">
        <v>123</v>
      </c>
      <c r="F36" s="27" t="s">
        <v>108</v>
      </c>
      <c r="G36" s="167" t="s">
        <v>925</v>
      </c>
      <c r="H36" s="167">
        <v>2</v>
      </c>
      <c r="I36" s="84"/>
      <c r="J36" s="88"/>
      <c r="K36" s="89">
        <f t="shared" si="3"/>
        <v>0</v>
      </c>
      <c r="L36" s="27" t="s">
        <v>16</v>
      </c>
      <c r="M36" s="27"/>
      <c r="N36" s="27"/>
      <c r="O36" s="27" t="s">
        <v>101</v>
      </c>
    </row>
    <row r="37" spans="1:15" ht="37.5">
      <c r="A37" s="27" t="s">
        <v>21</v>
      </c>
      <c r="B37" s="83">
        <v>1</v>
      </c>
      <c r="C37" s="27" t="s">
        <v>25</v>
      </c>
      <c r="D37" s="35" t="s">
        <v>26</v>
      </c>
      <c r="E37" s="27" t="s">
        <v>109</v>
      </c>
      <c r="F37" s="27" t="s">
        <v>108</v>
      </c>
      <c r="G37" s="167" t="s">
        <v>119</v>
      </c>
      <c r="H37" s="167">
        <v>5</v>
      </c>
      <c r="I37" s="84">
        <v>5</v>
      </c>
      <c r="J37" s="88">
        <v>739.86</v>
      </c>
      <c r="K37" s="89">
        <f t="shared" si="3"/>
        <v>3699.3</v>
      </c>
      <c r="L37" s="27" t="s">
        <v>16</v>
      </c>
      <c r="M37" s="27"/>
      <c r="N37" s="27"/>
      <c r="O37" s="27" t="s">
        <v>102</v>
      </c>
    </row>
    <row r="38" spans="1:15" ht="37.5">
      <c r="A38" s="27" t="s">
        <v>21</v>
      </c>
      <c r="B38" s="83">
        <v>1</v>
      </c>
      <c r="C38" s="27" t="s">
        <v>27</v>
      </c>
      <c r="D38" s="35" t="s">
        <v>26</v>
      </c>
      <c r="E38" s="27" t="s">
        <v>109</v>
      </c>
      <c r="F38" s="27" t="s">
        <v>108</v>
      </c>
      <c r="G38" s="167" t="s">
        <v>119</v>
      </c>
      <c r="H38" s="167">
        <v>5</v>
      </c>
      <c r="I38" s="84"/>
      <c r="J38" s="88"/>
      <c r="K38" s="89">
        <f t="shared" si="3"/>
        <v>0</v>
      </c>
      <c r="L38" s="27" t="s">
        <v>16</v>
      </c>
      <c r="M38" s="27"/>
      <c r="N38" s="27"/>
      <c r="O38" s="27" t="s">
        <v>28</v>
      </c>
    </row>
    <row r="39" spans="1:15" s="123" customFormat="1" ht="56.25">
      <c r="A39" s="118" t="s">
        <v>13</v>
      </c>
      <c r="B39" s="119">
        <v>1</v>
      </c>
      <c r="C39" s="118" t="s">
        <v>80</v>
      </c>
      <c r="D39" s="118" t="s">
        <v>50</v>
      </c>
      <c r="E39" s="118" t="s">
        <v>128</v>
      </c>
      <c r="F39" s="118" t="s">
        <v>108</v>
      </c>
      <c r="G39" s="166" t="s">
        <v>116</v>
      </c>
      <c r="H39" s="166">
        <v>30</v>
      </c>
      <c r="I39" s="120">
        <v>30</v>
      </c>
      <c r="J39" s="121">
        <v>369.93</v>
      </c>
      <c r="K39" s="122">
        <f t="shared" si="3"/>
        <v>11097.9</v>
      </c>
      <c r="L39" s="118" t="s">
        <v>16</v>
      </c>
      <c r="M39" s="118"/>
      <c r="N39" s="118"/>
      <c r="O39" s="118" t="s">
        <v>91</v>
      </c>
    </row>
    <row r="40" spans="1:15" s="123" customFormat="1" ht="56.25">
      <c r="A40" s="118" t="s">
        <v>13</v>
      </c>
      <c r="B40" s="119">
        <v>1</v>
      </c>
      <c r="C40" s="118" t="s">
        <v>81</v>
      </c>
      <c r="D40" s="118" t="s">
        <v>50</v>
      </c>
      <c r="E40" s="118" t="s">
        <v>126</v>
      </c>
      <c r="F40" s="118" t="s">
        <v>108</v>
      </c>
      <c r="G40" s="166" t="s">
        <v>116</v>
      </c>
      <c r="H40" s="166">
        <v>30</v>
      </c>
      <c r="I40" s="120"/>
      <c r="J40" s="121"/>
      <c r="K40" s="122">
        <f t="shared" si="3"/>
        <v>0</v>
      </c>
      <c r="L40" s="118" t="s">
        <v>16</v>
      </c>
      <c r="M40" s="118"/>
      <c r="N40" s="118"/>
      <c r="O40" s="118" t="s">
        <v>625</v>
      </c>
    </row>
    <row r="41" spans="1:15" ht="37.5">
      <c r="A41" s="27" t="s">
        <v>13</v>
      </c>
      <c r="B41" s="83">
        <v>1</v>
      </c>
      <c r="C41" s="27" t="s">
        <v>51</v>
      </c>
      <c r="D41" s="35" t="s">
        <v>52</v>
      </c>
      <c r="E41" s="27" t="s">
        <v>124</v>
      </c>
      <c r="F41" s="27" t="s">
        <v>108</v>
      </c>
      <c r="G41" s="167" t="s">
        <v>118</v>
      </c>
      <c r="H41" s="167">
        <v>30</v>
      </c>
      <c r="I41" s="84">
        <v>30</v>
      </c>
      <c r="J41" s="88">
        <v>512.38</v>
      </c>
      <c r="K41" s="89">
        <f t="shared" si="3"/>
        <v>15371.4</v>
      </c>
      <c r="L41" s="27" t="s">
        <v>16</v>
      </c>
      <c r="M41" s="27"/>
      <c r="N41" s="27"/>
      <c r="O41" s="27" t="s">
        <v>103</v>
      </c>
    </row>
    <row r="42" spans="1:15" ht="37.5">
      <c r="A42" s="27" t="s">
        <v>13</v>
      </c>
      <c r="B42" s="83">
        <v>1</v>
      </c>
      <c r="C42" s="27" t="s">
        <v>53</v>
      </c>
      <c r="D42" s="35" t="s">
        <v>52</v>
      </c>
      <c r="E42" s="27" t="s">
        <v>122</v>
      </c>
      <c r="F42" s="27" t="s">
        <v>108</v>
      </c>
      <c r="G42" s="167" t="s">
        <v>118</v>
      </c>
      <c r="H42" s="167">
        <v>30</v>
      </c>
      <c r="I42" s="84"/>
      <c r="J42" s="88"/>
      <c r="K42" s="89">
        <f t="shared" si="3"/>
        <v>0</v>
      </c>
      <c r="L42" s="27" t="s">
        <v>16</v>
      </c>
      <c r="M42" s="27"/>
      <c r="N42" s="27"/>
      <c r="O42" s="27" t="s">
        <v>103</v>
      </c>
    </row>
    <row r="43" spans="1:15" s="123" customFormat="1" ht="37.5">
      <c r="A43" s="118" t="s">
        <v>29</v>
      </c>
      <c r="B43" s="119">
        <v>1</v>
      </c>
      <c r="C43" s="118" t="s">
        <v>25</v>
      </c>
      <c r="D43" s="118" t="s">
        <v>30</v>
      </c>
      <c r="E43" s="118" t="s">
        <v>132</v>
      </c>
      <c r="F43" s="118" t="s">
        <v>108</v>
      </c>
      <c r="G43" s="166" t="s">
        <v>117</v>
      </c>
      <c r="H43" s="166">
        <v>33</v>
      </c>
      <c r="I43" s="120">
        <v>33</v>
      </c>
      <c r="J43" s="121">
        <v>344</v>
      </c>
      <c r="K43" s="122">
        <f t="shared" si="3"/>
        <v>11352</v>
      </c>
      <c r="L43" s="118" t="s">
        <v>31</v>
      </c>
      <c r="M43" s="118"/>
      <c r="N43" s="118"/>
      <c r="O43" s="118" t="s">
        <v>92</v>
      </c>
    </row>
    <row r="44" spans="1:15" s="123" customFormat="1" ht="37.5">
      <c r="A44" s="118" t="s">
        <v>29</v>
      </c>
      <c r="B44" s="119">
        <v>1</v>
      </c>
      <c r="C44" s="118" t="s">
        <v>27</v>
      </c>
      <c r="D44" s="118" t="s">
        <v>30</v>
      </c>
      <c r="E44" s="118" t="s">
        <v>132</v>
      </c>
      <c r="F44" s="118" t="s">
        <v>108</v>
      </c>
      <c r="G44" s="166" t="s">
        <v>117</v>
      </c>
      <c r="H44" s="166">
        <v>33</v>
      </c>
      <c r="I44" s="120"/>
      <c r="J44" s="121"/>
      <c r="K44" s="122">
        <f t="shared" si="3"/>
        <v>0</v>
      </c>
      <c r="L44" s="118" t="s">
        <v>31</v>
      </c>
      <c r="M44" s="118"/>
      <c r="N44" s="118"/>
      <c r="O44" s="118" t="s">
        <v>92</v>
      </c>
    </row>
    <row r="45" spans="1:15" s="123" customFormat="1" ht="37.5">
      <c r="A45" s="118" t="s">
        <v>29</v>
      </c>
      <c r="B45" s="119">
        <v>1</v>
      </c>
      <c r="C45" s="118" t="s">
        <v>25</v>
      </c>
      <c r="D45" s="118" t="s">
        <v>30</v>
      </c>
      <c r="E45" s="118" t="s">
        <v>127</v>
      </c>
      <c r="F45" s="118" t="s">
        <v>108</v>
      </c>
      <c r="G45" s="166" t="s">
        <v>112</v>
      </c>
      <c r="H45" s="166">
        <v>17</v>
      </c>
      <c r="I45" s="120">
        <v>17</v>
      </c>
      <c r="J45" s="121">
        <v>416</v>
      </c>
      <c r="K45" s="122">
        <f t="shared" si="3"/>
        <v>7072</v>
      </c>
      <c r="L45" s="118" t="s">
        <v>31</v>
      </c>
      <c r="M45" s="118"/>
      <c r="N45" s="118"/>
      <c r="O45" s="118" t="s">
        <v>93</v>
      </c>
    </row>
    <row r="46" spans="1:15" s="123" customFormat="1" ht="37.5">
      <c r="A46" s="118" t="s">
        <v>29</v>
      </c>
      <c r="B46" s="119">
        <v>1</v>
      </c>
      <c r="C46" s="118" t="s">
        <v>27</v>
      </c>
      <c r="D46" s="118" t="s">
        <v>30</v>
      </c>
      <c r="E46" s="118" t="s">
        <v>127</v>
      </c>
      <c r="F46" s="118" t="s">
        <v>108</v>
      </c>
      <c r="G46" s="166" t="s">
        <v>112</v>
      </c>
      <c r="H46" s="166">
        <v>17</v>
      </c>
      <c r="I46" s="120"/>
      <c r="J46" s="121"/>
      <c r="K46" s="122">
        <f t="shared" si="3"/>
        <v>0</v>
      </c>
      <c r="L46" s="118" t="s">
        <v>31</v>
      </c>
      <c r="M46" s="118"/>
      <c r="N46" s="118"/>
      <c r="O46" s="118" t="s">
        <v>93</v>
      </c>
    </row>
    <row r="47" spans="1:15" ht="18.75">
      <c r="A47" s="27"/>
      <c r="B47" s="83"/>
      <c r="C47" s="27"/>
      <c r="D47" s="35"/>
      <c r="E47" s="27"/>
      <c r="F47" s="27"/>
      <c r="G47" s="167"/>
      <c r="H47" s="84"/>
      <c r="I47" s="84"/>
      <c r="J47" s="88"/>
      <c r="K47" s="89">
        <f t="shared" si="3"/>
        <v>0</v>
      </c>
      <c r="L47" s="27"/>
      <c r="M47" s="27"/>
      <c r="N47" s="27"/>
      <c r="O47" s="27"/>
    </row>
    <row r="48" spans="1:15" ht="18.75">
      <c r="A48" s="27"/>
      <c r="B48" s="83"/>
      <c r="C48" s="27"/>
      <c r="D48" s="35"/>
      <c r="E48" s="27"/>
      <c r="F48" s="27"/>
      <c r="G48" s="167"/>
      <c r="H48" s="84"/>
      <c r="I48" s="84"/>
      <c r="J48" s="88"/>
      <c r="K48" s="89">
        <f t="shared" si="3"/>
        <v>0</v>
      </c>
      <c r="L48" s="27"/>
      <c r="M48" s="27"/>
      <c r="N48" s="27"/>
      <c r="O48" s="27"/>
    </row>
    <row r="49" spans="1:15" ht="18.75">
      <c r="A49" s="27"/>
      <c r="B49" s="83"/>
      <c r="C49" s="27"/>
      <c r="D49" s="35"/>
      <c r="E49" s="27"/>
      <c r="F49" s="27"/>
      <c r="G49" s="167"/>
      <c r="H49" s="90">
        <f>H35+H36+H37+H38+H39+H40+H41+H42+H43+H44+H45+H46+H47+H48</f>
        <v>234</v>
      </c>
      <c r="I49" s="90">
        <f>I35+I36+I37+I38+I39+I40+I41+I42+I43+I44+I45+I46+I47+I48</f>
        <v>117</v>
      </c>
      <c r="J49" s="91"/>
      <c r="K49" s="91">
        <f>K35+K36+K37+K38+K39+K40+K41+K42+K43+K44+K45+K46+K47+K48</f>
        <v>49789.4</v>
      </c>
      <c r="L49" s="27"/>
      <c r="M49" s="27"/>
      <c r="N49" s="27"/>
      <c r="O49" s="27"/>
    </row>
    <row r="50" spans="1:15" s="123" customFormat="1" ht="37.5">
      <c r="A50" s="118" t="s">
        <v>13</v>
      </c>
      <c r="B50" s="119">
        <v>1</v>
      </c>
      <c r="C50" s="118" t="s">
        <v>78</v>
      </c>
      <c r="D50" s="118" t="s">
        <v>76</v>
      </c>
      <c r="E50" s="118" t="s">
        <v>126</v>
      </c>
      <c r="F50" s="118" t="s">
        <v>108</v>
      </c>
      <c r="G50" s="166" t="s">
        <v>116</v>
      </c>
      <c r="H50" s="166">
        <v>30</v>
      </c>
      <c r="I50" s="119">
        <v>30</v>
      </c>
      <c r="J50" s="124">
        <v>369.93</v>
      </c>
      <c r="K50" s="122">
        <f>I50*J50</f>
        <v>11097.9</v>
      </c>
      <c r="L50" s="118" t="s">
        <v>16</v>
      </c>
      <c r="M50" s="118"/>
      <c r="N50" s="118"/>
      <c r="O50" s="118" t="s">
        <v>91</v>
      </c>
    </row>
    <row r="51" spans="1:15" s="123" customFormat="1" ht="37.5">
      <c r="A51" s="118" t="s">
        <v>13</v>
      </c>
      <c r="B51" s="119">
        <v>1</v>
      </c>
      <c r="C51" s="118" t="s">
        <v>79</v>
      </c>
      <c r="D51" s="118" t="s">
        <v>76</v>
      </c>
      <c r="E51" s="118" t="s">
        <v>126</v>
      </c>
      <c r="F51" s="118" t="s">
        <v>108</v>
      </c>
      <c r="G51" s="166" t="s">
        <v>116</v>
      </c>
      <c r="H51" s="166">
        <v>30</v>
      </c>
      <c r="I51" s="119"/>
      <c r="J51" s="124"/>
      <c r="K51" s="122">
        <f t="shared" ref="K51" si="4">J51*I51</f>
        <v>0</v>
      </c>
      <c r="L51" s="118" t="s">
        <v>16</v>
      </c>
      <c r="M51" s="118"/>
      <c r="N51" s="118"/>
      <c r="O51" s="118" t="s">
        <v>91</v>
      </c>
    </row>
    <row r="52" spans="1:15" ht="37.5">
      <c r="A52" s="27" t="s">
        <v>13</v>
      </c>
      <c r="B52" s="83">
        <v>1</v>
      </c>
      <c r="C52" s="27" t="s">
        <v>78</v>
      </c>
      <c r="D52" s="35" t="s">
        <v>76</v>
      </c>
      <c r="E52" s="27" t="s">
        <v>18</v>
      </c>
      <c r="F52" s="27" t="s">
        <v>108</v>
      </c>
      <c r="G52" s="167" t="s">
        <v>391</v>
      </c>
      <c r="H52" s="167">
        <v>30</v>
      </c>
      <c r="I52" s="83">
        <v>30</v>
      </c>
      <c r="J52" s="92">
        <v>440.44</v>
      </c>
      <c r="K52" s="89">
        <f t="shared" ref="K52:K53" si="5">I52*J52</f>
        <v>13213.2</v>
      </c>
      <c r="L52" s="27" t="s">
        <v>16</v>
      </c>
      <c r="M52" s="27"/>
      <c r="N52" s="27"/>
      <c r="O52" s="27" t="s">
        <v>104</v>
      </c>
    </row>
    <row r="53" spans="1:15" ht="37.5">
      <c r="A53" s="27" t="s">
        <v>13</v>
      </c>
      <c r="B53" s="83">
        <v>1</v>
      </c>
      <c r="C53" s="27" t="s">
        <v>79</v>
      </c>
      <c r="D53" s="35" t="s">
        <v>76</v>
      </c>
      <c r="E53" s="27" t="s">
        <v>18</v>
      </c>
      <c r="F53" s="27" t="s">
        <v>108</v>
      </c>
      <c r="G53" s="167" t="s">
        <v>391</v>
      </c>
      <c r="H53" s="167">
        <v>30</v>
      </c>
      <c r="I53" s="83"/>
      <c r="J53" s="92"/>
      <c r="K53" s="89">
        <f t="shared" si="5"/>
        <v>0</v>
      </c>
      <c r="L53" s="27" t="s">
        <v>16</v>
      </c>
      <c r="M53" s="27"/>
      <c r="N53" s="27"/>
      <c r="O53" s="27" t="s">
        <v>104</v>
      </c>
    </row>
    <row r="54" spans="1:15" s="123" customFormat="1" ht="37.5">
      <c r="A54" s="118" t="s">
        <v>29</v>
      </c>
      <c r="B54" s="120">
        <v>1</v>
      </c>
      <c r="C54" s="118" t="s">
        <v>78</v>
      </c>
      <c r="D54" s="118" t="s">
        <v>77</v>
      </c>
      <c r="E54" s="118" t="s">
        <v>132</v>
      </c>
      <c r="F54" s="118" t="s">
        <v>108</v>
      </c>
      <c r="G54" s="166" t="s">
        <v>117</v>
      </c>
      <c r="H54" s="166">
        <v>33</v>
      </c>
      <c r="I54" s="119">
        <v>33</v>
      </c>
      <c r="J54" s="124">
        <v>328</v>
      </c>
      <c r="K54" s="122">
        <f>J54*I54</f>
        <v>10824</v>
      </c>
      <c r="L54" s="118" t="s">
        <v>31</v>
      </c>
      <c r="M54" s="118"/>
      <c r="N54" s="118"/>
      <c r="O54" s="118" t="s">
        <v>88</v>
      </c>
    </row>
    <row r="55" spans="1:15" s="123" customFormat="1" ht="37.5">
      <c r="A55" s="118" t="s">
        <v>29</v>
      </c>
      <c r="B55" s="119">
        <v>1</v>
      </c>
      <c r="C55" s="118" t="s">
        <v>79</v>
      </c>
      <c r="D55" s="118" t="s">
        <v>77</v>
      </c>
      <c r="E55" s="118" t="s">
        <v>132</v>
      </c>
      <c r="F55" s="118" t="s">
        <v>108</v>
      </c>
      <c r="G55" s="166" t="s">
        <v>117</v>
      </c>
      <c r="H55" s="166">
        <v>33</v>
      </c>
      <c r="I55" s="119"/>
      <c r="J55" s="124"/>
      <c r="K55" s="122">
        <f>J55*I55</f>
        <v>0</v>
      </c>
      <c r="L55" s="118" t="s">
        <v>31</v>
      </c>
      <c r="M55" s="118"/>
      <c r="N55" s="118"/>
      <c r="O55" s="118" t="s">
        <v>88</v>
      </c>
    </row>
    <row r="56" spans="1:15" s="123" customFormat="1" ht="37.5">
      <c r="A56" s="118" t="s">
        <v>29</v>
      </c>
      <c r="B56" s="119">
        <v>1</v>
      </c>
      <c r="C56" s="118" t="s">
        <v>78</v>
      </c>
      <c r="D56" s="118" t="s">
        <v>77</v>
      </c>
      <c r="E56" s="118" t="s">
        <v>129</v>
      </c>
      <c r="F56" s="118" t="s">
        <v>108</v>
      </c>
      <c r="G56" s="166" t="s">
        <v>112</v>
      </c>
      <c r="H56" s="166">
        <v>17</v>
      </c>
      <c r="I56" s="119">
        <v>17</v>
      </c>
      <c r="J56" s="124">
        <v>428</v>
      </c>
      <c r="K56" s="122">
        <f>J56*I56</f>
        <v>7276</v>
      </c>
      <c r="L56" s="118" t="s">
        <v>31</v>
      </c>
      <c r="M56" s="118"/>
      <c r="N56" s="118"/>
      <c r="O56" s="118" t="s">
        <v>94</v>
      </c>
    </row>
    <row r="57" spans="1:15" s="123" customFormat="1" ht="37.5">
      <c r="A57" s="118" t="s">
        <v>29</v>
      </c>
      <c r="B57" s="119">
        <v>1</v>
      </c>
      <c r="C57" s="118" t="s">
        <v>79</v>
      </c>
      <c r="D57" s="118" t="s">
        <v>77</v>
      </c>
      <c r="E57" s="118" t="s">
        <v>129</v>
      </c>
      <c r="F57" s="118" t="s">
        <v>108</v>
      </c>
      <c r="G57" s="166" t="s">
        <v>112</v>
      </c>
      <c r="H57" s="166">
        <v>17</v>
      </c>
      <c r="I57" s="119"/>
      <c r="J57" s="124"/>
      <c r="K57" s="122">
        <f>J57*I57</f>
        <v>0</v>
      </c>
      <c r="L57" s="118" t="s">
        <v>31</v>
      </c>
      <c r="M57" s="118"/>
      <c r="N57" s="118"/>
      <c r="O57" s="118" t="s">
        <v>94</v>
      </c>
    </row>
    <row r="58" spans="1:15" ht="18.75">
      <c r="A58" s="27"/>
      <c r="B58" s="84"/>
      <c r="C58" s="27"/>
      <c r="D58" s="35"/>
      <c r="E58" s="27"/>
      <c r="F58" s="27"/>
      <c r="G58" s="167"/>
      <c r="H58" s="83"/>
      <c r="I58" s="83"/>
      <c r="J58" s="92"/>
      <c r="K58" s="89">
        <f t="shared" ref="K58" si="6">J58*I58</f>
        <v>0</v>
      </c>
      <c r="L58" s="27"/>
      <c r="M58" s="27"/>
      <c r="N58" s="27"/>
      <c r="O58" s="27"/>
    </row>
    <row r="59" spans="1:15" ht="18.75">
      <c r="A59" s="27"/>
      <c r="B59" s="84"/>
      <c r="C59" s="27"/>
      <c r="D59" s="35"/>
      <c r="E59" s="27"/>
      <c r="F59" s="27"/>
      <c r="G59" s="167"/>
      <c r="H59" s="90">
        <f>H50+H51+H52+H53+H54+H55+H56+H57+H58</f>
        <v>220</v>
      </c>
      <c r="I59" s="90">
        <f>I50+I51+I52+I53+I54+I55+I56+I57+I58</f>
        <v>110</v>
      </c>
      <c r="J59" s="91"/>
      <c r="K59" s="91">
        <f>K50+K51+K52+K53+K54+K55+K56+K57+K58</f>
        <v>42411.1</v>
      </c>
      <c r="L59" s="27"/>
      <c r="M59" s="27"/>
      <c r="N59" s="27"/>
      <c r="O59" s="27"/>
    </row>
    <row r="60" spans="1:15" ht="37.5">
      <c r="A60" s="27" t="s">
        <v>21</v>
      </c>
      <c r="B60" s="83">
        <v>1</v>
      </c>
      <c r="C60" s="27" t="s">
        <v>47</v>
      </c>
      <c r="D60" s="35" t="s">
        <v>48</v>
      </c>
      <c r="E60" s="27" t="s">
        <v>109</v>
      </c>
      <c r="F60" s="27" t="s">
        <v>108</v>
      </c>
      <c r="G60" s="167" t="s">
        <v>119</v>
      </c>
      <c r="H60" s="167">
        <v>5</v>
      </c>
      <c r="I60" s="84">
        <v>5</v>
      </c>
      <c r="J60" s="88">
        <v>452.1</v>
      </c>
      <c r="K60" s="89">
        <f>I60*J60</f>
        <v>2260.5</v>
      </c>
      <c r="L60" s="27" t="s">
        <v>16</v>
      </c>
      <c r="M60" s="27"/>
      <c r="N60" s="27"/>
      <c r="O60" s="27" t="s">
        <v>105</v>
      </c>
    </row>
    <row r="61" spans="1:15" ht="37.5">
      <c r="A61" s="27" t="s">
        <v>21</v>
      </c>
      <c r="B61" s="83">
        <v>1</v>
      </c>
      <c r="C61" s="27" t="s">
        <v>49</v>
      </c>
      <c r="D61" s="35" t="s">
        <v>48</v>
      </c>
      <c r="E61" s="27" t="s">
        <v>109</v>
      </c>
      <c r="F61" s="27" t="s">
        <v>108</v>
      </c>
      <c r="G61" s="167" t="s">
        <v>119</v>
      </c>
      <c r="H61" s="167">
        <v>5</v>
      </c>
      <c r="I61" s="84"/>
      <c r="J61" s="88"/>
      <c r="K61" s="89">
        <f>I61*J61</f>
        <v>0</v>
      </c>
      <c r="L61" s="27" t="s">
        <v>16</v>
      </c>
      <c r="M61" s="27"/>
      <c r="N61" s="27"/>
      <c r="O61" s="27" t="s">
        <v>105</v>
      </c>
    </row>
    <row r="62" spans="1:15" ht="18.75">
      <c r="A62" s="27"/>
      <c r="B62" s="83"/>
      <c r="C62" s="27"/>
      <c r="D62" s="35"/>
      <c r="E62" s="27"/>
      <c r="F62" s="27"/>
      <c r="G62" s="167"/>
      <c r="H62" s="84"/>
      <c r="I62" s="84"/>
      <c r="J62" s="88"/>
      <c r="K62" s="89">
        <f>I62*J62</f>
        <v>0</v>
      </c>
      <c r="L62" s="27"/>
      <c r="M62" s="27"/>
      <c r="N62" s="27"/>
      <c r="O62" s="27"/>
    </row>
    <row r="63" spans="1:15" ht="18.75">
      <c r="A63" s="27"/>
      <c r="B63" s="83"/>
      <c r="C63" s="27"/>
      <c r="D63" s="35"/>
      <c r="E63" s="27"/>
      <c r="F63" s="27"/>
      <c r="G63" s="167"/>
      <c r="H63" s="93">
        <f>H60+H61+H62</f>
        <v>10</v>
      </c>
      <c r="I63" s="93">
        <f>I60+I61+I62</f>
        <v>5</v>
      </c>
      <c r="J63" s="94"/>
      <c r="K63" s="91">
        <f>K60+K61+K62</f>
        <v>2260.5</v>
      </c>
      <c r="L63" s="27"/>
      <c r="M63" s="27"/>
      <c r="N63" s="27"/>
      <c r="O63" s="27"/>
    </row>
    <row r="64" spans="1:15" s="123" customFormat="1" ht="37.5">
      <c r="A64" s="118" t="s">
        <v>29</v>
      </c>
      <c r="B64" s="119">
        <v>1</v>
      </c>
      <c r="C64" s="118" t="s">
        <v>38</v>
      </c>
      <c r="D64" s="118" t="s">
        <v>39</v>
      </c>
      <c r="E64" s="118" t="s">
        <v>133</v>
      </c>
      <c r="F64" s="118" t="s">
        <v>108</v>
      </c>
      <c r="G64" s="166" t="s">
        <v>117</v>
      </c>
      <c r="H64" s="166">
        <v>6</v>
      </c>
      <c r="I64" s="120">
        <v>6</v>
      </c>
      <c r="J64" s="121">
        <v>172</v>
      </c>
      <c r="K64" s="122">
        <f>J64*I64</f>
        <v>1032</v>
      </c>
      <c r="L64" s="118" t="s">
        <v>31</v>
      </c>
      <c r="M64" s="118"/>
      <c r="N64" s="118"/>
      <c r="O64" s="118" t="s">
        <v>95</v>
      </c>
    </row>
    <row r="65" spans="1:15" ht="18.75">
      <c r="A65" s="27"/>
      <c r="B65" s="83"/>
      <c r="C65" s="27"/>
      <c r="D65" s="35"/>
      <c r="E65" s="27"/>
      <c r="F65" s="27"/>
      <c r="G65" s="167"/>
      <c r="H65" s="84"/>
      <c r="I65" s="84"/>
      <c r="J65" s="88"/>
      <c r="K65" s="89">
        <f t="shared" ref="K65:K71" si="7">I65*J65</f>
        <v>0</v>
      </c>
      <c r="L65" s="27"/>
      <c r="M65" s="27"/>
      <c r="N65" s="27"/>
      <c r="O65" s="27"/>
    </row>
    <row r="66" spans="1:15" ht="18.75">
      <c r="A66" s="27"/>
      <c r="B66" s="83"/>
      <c r="C66" s="27"/>
      <c r="D66" s="35"/>
      <c r="E66" s="27"/>
      <c r="F66" s="27"/>
      <c r="G66" s="167"/>
      <c r="H66" s="90">
        <f>H64+H65</f>
        <v>6</v>
      </c>
      <c r="I66" s="90">
        <f>I64+I65</f>
        <v>6</v>
      </c>
      <c r="J66" s="91"/>
      <c r="K66" s="91">
        <f>K64+K65</f>
        <v>1032</v>
      </c>
      <c r="L66" s="27"/>
      <c r="M66" s="27"/>
      <c r="N66" s="27"/>
      <c r="O66" s="27"/>
    </row>
    <row r="67" spans="1:15" s="123" customFormat="1" ht="37.5">
      <c r="A67" s="118" t="s">
        <v>29</v>
      </c>
      <c r="B67" s="119">
        <v>1</v>
      </c>
      <c r="C67" s="118" t="s">
        <v>40</v>
      </c>
      <c r="D67" s="118" t="s">
        <v>41</v>
      </c>
      <c r="E67" s="118" t="s">
        <v>125</v>
      </c>
      <c r="F67" s="118" t="s">
        <v>108</v>
      </c>
      <c r="G67" s="166" t="s">
        <v>116</v>
      </c>
      <c r="H67" s="166">
        <v>1</v>
      </c>
      <c r="I67" s="120">
        <v>1</v>
      </c>
      <c r="J67" s="121">
        <v>209</v>
      </c>
      <c r="K67" s="122">
        <f>J67*I67</f>
        <v>209</v>
      </c>
      <c r="L67" s="118" t="s">
        <v>31</v>
      </c>
      <c r="M67" s="118"/>
      <c r="N67" s="118"/>
      <c r="O67" s="118" t="s">
        <v>96</v>
      </c>
    </row>
    <row r="68" spans="1:15" ht="18.75">
      <c r="A68" s="27"/>
      <c r="B68" s="83"/>
      <c r="C68" s="27"/>
      <c r="D68" s="35"/>
      <c r="E68" s="27"/>
      <c r="F68" s="27"/>
      <c r="G68" s="167"/>
      <c r="H68" s="84"/>
      <c r="I68" s="84"/>
      <c r="J68" s="88"/>
      <c r="K68" s="89">
        <f t="shared" ref="K68" si="8">I68*J68</f>
        <v>0</v>
      </c>
      <c r="L68" s="27"/>
      <c r="M68" s="27"/>
      <c r="N68" s="27"/>
      <c r="O68" s="27"/>
    </row>
    <row r="69" spans="1:15" ht="18.75">
      <c r="A69" s="27"/>
      <c r="B69" s="83"/>
      <c r="C69" s="27"/>
      <c r="D69" s="35"/>
      <c r="E69" s="27"/>
      <c r="F69" s="27"/>
      <c r="G69" s="167"/>
      <c r="H69" s="90">
        <f>H67+H68</f>
        <v>1</v>
      </c>
      <c r="I69" s="90">
        <f>I67+I68</f>
        <v>1</v>
      </c>
      <c r="J69" s="91"/>
      <c r="K69" s="91">
        <f>K67+K68</f>
        <v>209</v>
      </c>
      <c r="L69" s="27"/>
      <c r="M69" s="27"/>
      <c r="N69" s="27"/>
      <c r="O69" s="27"/>
    </row>
    <row r="70" spans="1:15" ht="37.5">
      <c r="A70" s="27" t="s">
        <v>13</v>
      </c>
      <c r="B70" s="85" t="s">
        <v>44</v>
      </c>
      <c r="C70" s="27" t="s">
        <v>45</v>
      </c>
      <c r="D70" s="35" t="s">
        <v>46</v>
      </c>
      <c r="E70" s="27" t="s">
        <v>110</v>
      </c>
      <c r="F70" s="27" t="s">
        <v>108</v>
      </c>
      <c r="G70" s="167" t="s">
        <v>585</v>
      </c>
      <c r="H70" s="167">
        <v>2</v>
      </c>
      <c r="I70" s="84">
        <v>2</v>
      </c>
      <c r="J70" s="88">
        <v>320.20999999999998</v>
      </c>
      <c r="K70" s="89">
        <f t="shared" si="7"/>
        <v>640.41999999999996</v>
      </c>
      <c r="L70" s="27" t="s">
        <v>31</v>
      </c>
      <c r="M70" s="27"/>
      <c r="N70" s="27"/>
      <c r="O70" s="27" t="s">
        <v>106</v>
      </c>
    </row>
    <row r="71" spans="1:15" ht="18.75">
      <c r="A71" s="27"/>
      <c r="B71" s="83"/>
      <c r="C71" s="27"/>
      <c r="D71" s="35"/>
      <c r="E71" s="27"/>
      <c r="F71" s="27"/>
      <c r="G71" s="167"/>
      <c r="H71" s="84"/>
      <c r="I71" s="84"/>
      <c r="J71" s="88"/>
      <c r="K71" s="89">
        <f t="shared" si="7"/>
        <v>0</v>
      </c>
      <c r="L71" s="27"/>
      <c r="M71" s="27"/>
      <c r="N71" s="27"/>
      <c r="O71" s="27"/>
    </row>
    <row r="72" spans="1:15" ht="18.75">
      <c r="A72" s="27"/>
      <c r="B72" s="83"/>
      <c r="C72" s="27"/>
      <c r="D72" s="35"/>
      <c r="E72" s="27"/>
      <c r="F72" s="27"/>
      <c r="G72" s="167"/>
      <c r="H72" s="90">
        <f>H70+H71</f>
        <v>2</v>
      </c>
      <c r="I72" s="90">
        <f>I70+I71</f>
        <v>2</v>
      </c>
      <c r="J72" s="91"/>
      <c r="K72" s="91">
        <f>K70+K71</f>
        <v>640.41999999999996</v>
      </c>
      <c r="L72" s="27"/>
      <c r="M72" s="27"/>
      <c r="N72" s="27"/>
      <c r="O72" s="27"/>
    </row>
    <row r="73" spans="1:15" s="123" customFormat="1" ht="37.5">
      <c r="A73" s="118" t="s">
        <v>13</v>
      </c>
      <c r="B73" s="126">
        <v>2</v>
      </c>
      <c r="C73" s="125" t="s">
        <v>134</v>
      </c>
      <c r="D73" s="118" t="s">
        <v>35</v>
      </c>
      <c r="E73" s="125" t="s">
        <v>195</v>
      </c>
      <c r="F73" s="125" t="s">
        <v>108</v>
      </c>
      <c r="G73" s="188" t="s">
        <v>116</v>
      </c>
      <c r="H73" s="128">
        <v>1</v>
      </c>
      <c r="I73" s="128">
        <v>1</v>
      </c>
      <c r="J73" s="128">
        <v>363.93</v>
      </c>
      <c r="K73" s="129">
        <f>I73*J73</f>
        <v>363.93</v>
      </c>
      <c r="L73" s="125" t="s">
        <v>16</v>
      </c>
      <c r="M73" s="125"/>
      <c r="N73" s="125"/>
      <c r="O73" s="118" t="s">
        <v>149</v>
      </c>
    </row>
    <row r="74" spans="1:15" s="123" customFormat="1" ht="37.5">
      <c r="A74" s="118" t="s">
        <v>13</v>
      </c>
      <c r="B74" s="126">
        <v>2</v>
      </c>
      <c r="C74" s="125" t="s">
        <v>121</v>
      </c>
      <c r="D74" s="118" t="s">
        <v>35</v>
      </c>
      <c r="E74" s="125" t="s">
        <v>195</v>
      </c>
      <c r="F74" s="125" t="s">
        <v>108</v>
      </c>
      <c r="G74" s="188" t="s">
        <v>116</v>
      </c>
      <c r="H74" s="128">
        <v>1</v>
      </c>
      <c r="I74" s="128"/>
      <c r="J74" s="128"/>
      <c r="K74" s="129">
        <f t="shared" ref="K74:K76" si="9">I74*J74</f>
        <v>0</v>
      </c>
      <c r="L74" s="125" t="s">
        <v>16</v>
      </c>
      <c r="M74" s="125"/>
      <c r="N74" s="125"/>
      <c r="O74" s="118" t="s">
        <v>149</v>
      </c>
    </row>
    <row r="75" spans="1:15" ht="37.5">
      <c r="A75" s="27" t="s">
        <v>13</v>
      </c>
      <c r="B75" s="62">
        <v>2</v>
      </c>
      <c r="C75" s="28" t="s">
        <v>134</v>
      </c>
      <c r="D75" s="35" t="s">
        <v>35</v>
      </c>
      <c r="E75" s="30" t="s">
        <v>196</v>
      </c>
      <c r="F75" s="28" t="s">
        <v>108</v>
      </c>
      <c r="G75" s="192" t="s">
        <v>173</v>
      </c>
      <c r="H75" s="60">
        <v>20</v>
      </c>
      <c r="I75" s="60">
        <v>20</v>
      </c>
      <c r="J75" s="60">
        <v>436.01</v>
      </c>
      <c r="K75" s="61">
        <f t="shared" si="9"/>
        <v>8720.2000000000007</v>
      </c>
      <c r="L75" s="28" t="s">
        <v>16</v>
      </c>
      <c r="M75" s="28"/>
      <c r="N75" s="28"/>
      <c r="O75" s="27" t="s">
        <v>628</v>
      </c>
    </row>
    <row r="76" spans="1:15" ht="37.5">
      <c r="A76" s="27" t="s">
        <v>13</v>
      </c>
      <c r="B76" s="62">
        <v>2</v>
      </c>
      <c r="C76" s="28" t="s">
        <v>121</v>
      </c>
      <c r="D76" s="35" t="s">
        <v>35</v>
      </c>
      <c r="E76" s="30" t="s">
        <v>196</v>
      </c>
      <c r="F76" s="28" t="s">
        <v>108</v>
      </c>
      <c r="G76" s="192" t="s">
        <v>173</v>
      </c>
      <c r="H76" s="60">
        <v>20</v>
      </c>
      <c r="I76" s="60"/>
      <c r="J76" s="60"/>
      <c r="K76" s="61">
        <f t="shared" si="9"/>
        <v>0</v>
      </c>
      <c r="L76" s="28" t="s">
        <v>16</v>
      </c>
      <c r="M76" s="28"/>
      <c r="N76" s="28"/>
      <c r="O76" s="27" t="s">
        <v>628</v>
      </c>
    </row>
    <row r="77" spans="1:15" ht="56.25">
      <c r="A77" s="27" t="s">
        <v>13</v>
      </c>
      <c r="B77" s="62">
        <v>2</v>
      </c>
      <c r="C77" s="28" t="s">
        <v>134</v>
      </c>
      <c r="D77" s="35" t="s">
        <v>135</v>
      </c>
      <c r="E77" s="28" t="s">
        <v>110</v>
      </c>
      <c r="F77" s="28" t="s">
        <v>108</v>
      </c>
      <c r="G77" s="192" t="s">
        <v>585</v>
      </c>
      <c r="H77" s="60">
        <v>35</v>
      </c>
      <c r="I77" s="60">
        <v>35</v>
      </c>
      <c r="J77" s="60">
        <v>669.68</v>
      </c>
      <c r="K77" s="61">
        <f>I77*J77</f>
        <v>23438.799999999999</v>
      </c>
      <c r="L77" s="28" t="s">
        <v>16</v>
      </c>
      <c r="M77" s="28"/>
      <c r="N77" s="28"/>
      <c r="O77" s="27" t="s">
        <v>629</v>
      </c>
    </row>
    <row r="78" spans="1:15" ht="56.25">
      <c r="A78" s="27" t="s">
        <v>13</v>
      </c>
      <c r="B78" s="62">
        <v>2</v>
      </c>
      <c r="C78" s="28" t="s">
        <v>121</v>
      </c>
      <c r="D78" s="35" t="s">
        <v>135</v>
      </c>
      <c r="E78" s="28" t="s">
        <v>110</v>
      </c>
      <c r="F78" s="28" t="s">
        <v>108</v>
      </c>
      <c r="G78" s="192" t="s">
        <v>585</v>
      </c>
      <c r="H78" s="60">
        <v>35</v>
      </c>
      <c r="I78" s="60"/>
      <c r="J78" s="60"/>
      <c r="K78" s="61">
        <f>I78*J78</f>
        <v>0</v>
      </c>
      <c r="L78" s="28" t="s">
        <v>16</v>
      </c>
      <c r="M78" s="28"/>
      <c r="N78" s="28"/>
      <c r="O78" s="27" t="s">
        <v>629</v>
      </c>
    </row>
    <row r="79" spans="1:15" ht="18.75">
      <c r="A79" s="28"/>
      <c r="B79" s="62"/>
      <c r="C79" s="7"/>
      <c r="D79" s="7"/>
      <c r="E79" s="7"/>
      <c r="F79" s="7"/>
      <c r="G79" s="205"/>
      <c r="H79" s="64">
        <f>H73+H74+H75+H76+H77+H78</f>
        <v>112</v>
      </c>
      <c r="I79" s="64">
        <f>I73+I74+I75+I76+I77+I78</f>
        <v>56</v>
      </c>
      <c r="J79" s="64"/>
      <c r="K79" s="65">
        <f>K73+K74+K75+K76+K77+K78</f>
        <v>32522.93</v>
      </c>
      <c r="L79" s="28"/>
      <c r="M79" s="28"/>
      <c r="N79" s="28"/>
      <c r="O79" s="28"/>
    </row>
    <row r="80" spans="1:15" s="123" customFormat="1" ht="37.5">
      <c r="A80" s="125" t="s">
        <v>29</v>
      </c>
      <c r="B80" s="126">
        <v>2</v>
      </c>
      <c r="C80" s="125" t="s">
        <v>137</v>
      </c>
      <c r="D80" s="125" t="s">
        <v>43</v>
      </c>
      <c r="E80" s="125" t="s">
        <v>188</v>
      </c>
      <c r="F80" s="125" t="s">
        <v>108</v>
      </c>
      <c r="G80" s="188" t="s">
        <v>114</v>
      </c>
      <c r="H80" s="128">
        <v>20</v>
      </c>
      <c r="I80" s="128">
        <v>20</v>
      </c>
      <c r="J80" s="128">
        <v>555</v>
      </c>
      <c r="K80" s="129">
        <f>I80*J80</f>
        <v>11100</v>
      </c>
      <c r="L80" s="125" t="s">
        <v>31</v>
      </c>
      <c r="M80" s="125"/>
      <c r="N80" s="125"/>
      <c r="O80" s="118" t="s">
        <v>140</v>
      </c>
    </row>
    <row r="81" spans="1:15" s="123" customFormat="1" ht="37.5">
      <c r="A81" s="125" t="s">
        <v>29</v>
      </c>
      <c r="B81" s="126">
        <v>2</v>
      </c>
      <c r="C81" s="125" t="s">
        <v>138</v>
      </c>
      <c r="D81" s="125" t="s">
        <v>43</v>
      </c>
      <c r="E81" s="125" t="s">
        <v>188</v>
      </c>
      <c r="F81" s="125" t="s">
        <v>108</v>
      </c>
      <c r="G81" s="188" t="s">
        <v>114</v>
      </c>
      <c r="H81" s="128">
        <v>20</v>
      </c>
      <c r="I81" s="128"/>
      <c r="J81" s="128"/>
      <c r="K81" s="129">
        <f>I81*J81</f>
        <v>0</v>
      </c>
      <c r="L81" s="125" t="s">
        <v>31</v>
      </c>
      <c r="M81" s="125"/>
      <c r="N81" s="125"/>
      <c r="O81" s="118" t="s">
        <v>140</v>
      </c>
    </row>
    <row r="82" spans="1:15" s="123" customFormat="1" ht="37.5">
      <c r="A82" s="125" t="s">
        <v>29</v>
      </c>
      <c r="B82" s="126">
        <v>2</v>
      </c>
      <c r="C82" s="125" t="s">
        <v>139</v>
      </c>
      <c r="D82" s="125" t="s">
        <v>43</v>
      </c>
      <c r="E82" s="125" t="s">
        <v>188</v>
      </c>
      <c r="F82" s="125" t="s">
        <v>108</v>
      </c>
      <c r="G82" s="188" t="s">
        <v>114</v>
      </c>
      <c r="H82" s="128">
        <v>20</v>
      </c>
      <c r="I82" s="128"/>
      <c r="J82" s="128"/>
      <c r="K82" s="129">
        <f>I82*J82</f>
        <v>0</v>
      </c>
      <c r="L82" s="125" t="s">
        <v>31</v>
      </c>
      <c r="M82" s="125"/>
      <c r="N82" s="125"/>
      <c r="O82" s="118" t="s">
        <v>143</v>
      </c>
    </row>
    <row r="83" spans="1:15" s="123" customFormat="1" ht="37.5">
      <c r="A83" s="125" t="s">
        <v>29</v>
      </c>
      <c r="B83" s="126">
        <v>2</v>
      </c>
      <c r="C83" s="125" t="s">
        <v>137</v>
      </c>
      <c r="D83" s="125" t="s">
        <v>43</v>
      </c>
      <c r="E83" s="125" t="s">
        <v>191</v>
      </c>
      <c r="F83" s="125" t="s">
        <v>108</v>
      </c>
      <c r="G83" s="188" t="s">
        <v>112</v>
      </c>
      <c r="H83" s="128">
        <v>30</v>
      </c>
      <c r="I83" s="128">
        <v>30</v>
      </c>
      <c r="J83" s="128">
        <v>582</v>
      </c>
      <c r="K83" s="129">
        <f>I83*J83</f>
        <v>17460</v>
      </c>
      <c r="L83" s="125" t="s">
        <v>31</v>
      </c>
      <c r="M83" s="125"/>
      <c r="N83" s="125"/>
      <c r="O83" s="118" t="s">
        <v>142</v>
      </c>
    </row>
    <row r="84" spans="1:15" s="123" customFormat="1" ht="37.5">
      <c r="A84" s="125" t="s">
        <v>29</v>
      </c>
      <c r="B84" s="126">
        <v>2</v>
      </c>
      <c r="C84" s="125" t="s">
        <v>138</v>
      </c>
      <c r="D84" s="125" t="s">
        <v>43</v>
      </c>
      <c r="E84" s="125" t="s">
        <v>191</v>
      </c>
      <c r="F84" s="125" t="s">
        <v>108</v>
      </c>
      <c r="G84" s="188" t="s">
        <v>112</v>
      </c>
      <c r="H84" s="128">
        <v>30</v>
      </c>
      <c r="I84" s="128"/>
      <c r="J84" s="128"/>
      <c r="K84" s="129">
        <f>I84*J84</f>
        <v>0</v>
      </c>
      <c r="L84" s="125" t="s">
        <v>31</v>
      </c>
      <c r="M84" s="125"/>
      <c r="N84" s="125"/>
      <c r="O84" s="118" t="s">
        <v>142</v>
      </c>
    </row>
    <row r="85" spans="1:15" s="123" customFormat="1" ht="37.5">
      <c r="A85" s="125" t="s">
        <v>29</v>
      </c>
      <c r="B85" s="126">
        <v>2</v>
      </c>
      <c r="C85" s="125" t="s">
        <v>139</v>
      </c>
      <c r="D85" s="125" t="s">
        <v>43</v>
      </c>
      <c r="E85" s="125" t="s">
        <v>191</v>
      </c>
      <c r="F85" s="125" t="s">
        <v>108</v>
      </c>
      <c r="G85" s="188" t="s">
        <v>112</v>
      </c>
      <c r="H85" s="128">
        <v>30</v>
      </c>
      <c r="I85" s="128"/>
      <c r="J85" s="128"/>
      <c r="K85" s="129"/>
      <c r="L85" s="125" t="s">
        <v>31</v>
      </c>
      <c r="M85" s="125"/>
      <c r="N85" s="125"/>
      <c r="O85" s="118" t="s">
        <v>141</v>
      </c>
    </row>
    <row r="86" spans="1:15" ht="18.75">
      <c r="A86" s="28"/>
      <c r="B86" s="62"/>
      <c r="C86" s="34"/>
      <c r="D86" s="28"/>
      <c r="E86" s="28"/>
      <c r="F86" s="28"/>
      <c r="G86" s="192"/>
      <c r="H86" s="64">
        <f>H80+H81+H82+H83+H84+H85</f>
        <v>150</v>
      </c>
      <c r="I86" s="64">
        <f>I80+I81+I82+I83+I84+I85</f>
        <v>50</v>
      </c>
      <c r="J86" s="64"/>
      <c r="K86" s="65">
        <f>K80+K81+K82+K83+K84+K85</f>
        <v>28560</v>
      </c>
      <c r="L86" s="28"/>
      <c r="M86" s="28"/>
      <c r="N86" s="28"/>
      <c r="O86" s="28"/>
    </row>
    <row r="87" spans="1:15" ht="75">
      <c r="A87" s="28" t="s">
        <v>21</v>
      </c>
      <c r="B87" s="62">
        <v>2</v>
      </c>
      <c r="C87" s="28" t="s">
        <v>144</v>
      </c>
      <c r="D87" s="28" t="s">
        <v>147</v>
      </c>
      <c r="E87" s="28" t="s">
        <v>204</v>
      </c>
      <c r="F87" s="28" t="s">
        <v>108</v>
      </c>
      <c r="G87" s="192" t="s">
        <v>119</v>
      </c>
      <c r="H87" s="60">
        <v>2</v>
      </c>
      <c r="I87" s="60">
        <v>2</v>
      </c>
      <c r="J87" s="60">
        <v>739.86</v>
      </c>
      <c r="K87" s="61">
        <f>I87*J87</f>
        <v>1479.72</v>
      </c>
      <c r="L87" s="28" t="s">
        <v>16</v>
      </c>
      <c r="M87" s="28"/>
      <c r="N87" s="28"/>
      <c r="O87" s="27" t="s">
        <v>630</v>
      </c>
    </row>
    <row r="88" spans="1:15" ht="75">
      <c r="A88" s="28" t="s">
        <v>146</v>
      </c>
      <c r="B88" s="62">
        <v>2</v>
      </c>
      <c r="C88" s="28" t="s">
        <v>144</v>
      </c>
      <c r="D88" s="28" t="s">
        <v>147</v>
      </c>
      <c r="E88" s="28" t="s">
        <v>204</v>
      </c>
      <c r="F88" s="28" t="s">
        <v>108</v>
      </c>
      <c r="G88" s="192" t="s">
        <v>119</v>
      </c>
      <c r="H88" s="60">
        <v>2</v>
      </c>
      <c r="I88" s="60"/>
      <c r="J88" s="60"/>
      <c r="K88" s="61">
        <f>I88*J88</f>
        <v>0</v>
      </c>
      <c r="L88" s="28" t="s">
        <v>16</v>
      </c>
      <c r="M88" s="28"/>
      <c r="N88" s="28"/>
      <c r="O88" s="27" t="s">
        <v>630</v>
      </c>
    </row>
    <row r="89" spans="1:15" ht="56.25">
      <c r="A89" s="28" t="s">
        <v>21</v>
      </c>
      <c r="B89" s="62">
        <v>2</v>
      </c>
      <c r="C89" s="28" t="s">
        <v>184</v>
      </c>
      <c r="D89" s="28" t="s">
        <v>185</v>
      </c>
      <c r="E89" s="28" t="s">
        <v>123</v>
      </c>
      <c r="F89" s="28" t="s">
        <v>108</v>
      </c>
      <c r="G89" s="192" t="s">
        <v>925</v>
      </c>
      <c r="H89" s="60">
        <v>3</v>
      </c>
      <c r="I89" s="60">
        <v>3</v>
      </c>
      <c r="J89" s="60">
        <v>382.91</v>
      </c>
      <c r="K89" s="61">
        <f>I89*J89</f>
        <v>1148.73</v>
      </c>
      <c r="L89" s="28"/>
      <c r="M89" s="28"/>
      <c r="N89" s="28"/>
      <c r="O89" s="27" t="s">
        <v>631</v>
      </c>
    </row>
    <row r="90" spans="1:15" ht="18.75">
      <c r="A90" s="28"/>
      <c r="B90" s="62"/>
      <c r="C90" s="28"/>
      <c r="D90" s="28"/>
      <c r="E90" s="28"/>
      <c r="F90" s="28"/>
      <c r="G90" s="192"/>
      <c r="H90" s="60"/>
      <c r="I90" s="60"/>
      <c r="J90" s="60"/>
      <c r="K90" s="61">
        <f>I90*J90</f>
        <v>0</v>
      </c>
      <c r="L90" s="28"/>
      <c r="M90" s="28"/>
      <c r="N90" s="28"/>
      <c r="O90" s="28"/>
    </row>
    <row r="91" spans="1:15" ht="19.5">
      <c r="A91" s="28"/>
      <c r="B91" s="62"/>
      <c r="C91" s="28"/>
      <c r="D91" s="28"/>
      <c r="E91" s="28"/>
      <c r="F91" s="28"/>
      <c r="G91" s="192"/>
      <c r="H91" s="64">
        <f>H87+H88+H89+H90</f>
        <v>7</v>
      </c>
      <c r="I91" s="64">
        <f>I87+I88+I89+I90</f>
        <v>5</v>
      </c>
      <c r="J91" s="66"/>
      <c r="K91" s="65">
        <f>K87+K88+K89+K90</f>
        <v>2628.45</v>
      </c>
      <c r="L91" s="28"/>
      <c r="M91" s="28"/>
      <c r="N91" s="28"/>
      <c r="O91" s="28"/>
    </row>
    <row r="92" spans="1:15" ht="75">
      <c r="A92" s="28" t="s">
        <v>21</v>
      </c>
      <c r="B92" s="62">
        <v>2</v>
      </c>
      <c r="C92" s="28" t="s">
        <v>145</v>
      </c>
      <c r="D92" s="28" t="s">
        <v>148</v>
      </c>
      <c r="E92" s="28" t="s">
        <v>204</v>
      </c>
      <c r="F92" s="28" t="s">
        <v>108</v>
      </c>
      <c r="G92" s="192" t="s">
        <v>119</v>
      </c>
      <c r="H92" s="60">
        <v>2</v>
      </c>
      <c r="I92" s="60">
        <v>2</v>
      </c>
      <c r="J92" s="60">
        <v>406.89</v>
      </c>
      <c r="K92" s="61">
        <f>I92*J92</f>
        <v>813.78</v>
      </c>
      <c r="L92" s="28" t="s">
        <v>16</v>
      </c>
      <c r="M92" s="28"/>
      <c r="N92" s="28"/>
      <c r="O92" s="27" t="s">
        <v>632</v>
      </c>
    </row>
    <row r="93" spans="1:15" ht="18.75">
      <c r="A93" s="28"/>
      <c r="B93" s="62"/>
      <c r="C93" s="28"/>
      <c r="D93" s="28"/>
      <c r="E93" s="28"/>
      <c r="F93" s="28"/>
      <c r="G93" s="192"/>
      <c r="H93" s="60"/>
      <c r="I93" s="60"/>
      <c r="J93" s="60"/>
      <c r="K93" s="61">
        <f>I93*J93</f>
        <v>0</v>
      </c>
      <c r="L93" s="28"/>
      <c r="M93" s="28"/>
      <c r="N93" s="28"/>
      <c r="O93" s="28"/>
    </row>
    <row r="94" spans="1:15" ht="18.75">
      <c r="A94" s="28"/>
      <c r="B94" s="62"/>
      <c r="C94" s="28"/>
      <c r="D94" s="28"/>
      <c r="E94" s="28"/>
      <c r="F94" s="28"/>
      <c r="G94" s="192"/>
      <c r="H94" s="64">
        <f>H92+H93</f>
        <v>2</v>
      </c>
      <c r="I94" s="64">
        <f>I92+I93</f>
        <v>2</v>
      </c>
      <c r="J94" s="64"/>
      <c r="K94" s="65">
        <f>K92+K93</f>
        <v>813.78</v>
      </c>
      <c r="L94" s="28"/>
      <c r="M94" s="28"/>
      <c r="N94" s="28"/>
      <c r="O94" s="28"/>
    </row>
    <row r="95" spans="1:15" s="196" customFormat="1" ht="37.5">
      <c r="A95" s="191" t="s">
        <v>13</v>
      </c>
      <c r="B95" s="192">
        <v>2</v>
      </c>
      <c r="C95" s="193" t="s">
        <v>154</v>
      </c>
      <c r="D95" s="193" t="s">
        <v>32</v>
      </c>
      <c r="E95" s="194" t="s">
        <v>196</v>
      </c>
      <c r="F95" s="193" t="s">
        <v>108</v>
      </c>
      <c r="G95" s="192" t="s">
        <v>173</v>
      </c>
      <c r="H95" s="192">
        <v>20</v>
      </c>
      <c r="I95" s="192">
        <v>20</v>
      </c>
      <c r="J95" s="192">
        <v>436.01</v>
      </c>
      <c r="K95" s="195">
        <f t="shared" ref="K95:K102" si="10">I95*J95</f>
        <v>8720.2000000000007</v>
      </c>
      <c r="L95" s="193" t="s">
        <v>16</v>
      </c>
      <c r="M95" s="193"/>
      <c r="N95" s="193"/>
      <c r="O95" s="191" t="s">
        <v>628</v>
      </c>
    </row>
    <row r="96" spans="1:15" s="196" customFormat="1" ht="37.5">
      <c r="A96" s="191" t="s">
        <v>13</v>
      </c>
      <c r="B96" s="192">
        <v>2</v>
      </c>
      <c r="C96" s="193" t="s">
        <v>157</v>
      </c>
      <c r="D96" s="193" t="s">
        <v>32</v>
      </c>
      <c r="E96" s="194" t="s">
        <v>196</v>
      </c>
      <c r="F96" s="193" t="s">
        <v>108</v>
      </c>
      <c r="G96" s="192" t="s">
        <v>173</v>
      </c>
      <c r="H96" s="192">
        <v>20</v>
      </c>
      <c r="I96" s="192"/>
      <c r="J96" s="192"/>
      <c r="K96" s="195">
        <f t="shared" si="10"/>
        <v>0</v>
      </c>
      <c r="L96" s="193" t="s">
        <v>16</v>
      </c>
      <c r="M96" s="193"/>
      <c r="N96" s="193"/>
      <c r="O96" s="191" t="s">
        <v>628</v>
      </c>
    </row>
    <row r="97" spans="1:15" ht="37.5">
      <c r="A97" s="27" t="s">
        <v>13</v>
      </c>
      <c r="B97" s="62">
        <v>2</v>
      </c>
      <c r="C97" s="28" t="s">
        <v>154</v>
      </c>
      <c r="D97" s="28" t="s">
        <v>32</v>
      </c>
      <c r="E97" s="28" t="s">
        <v>110</v>
      </c>
      <c r="F97" s="28" t="s">
        <v>108</v>
      </c>
      <c r="G97" s="192" t="s">
        <v>585</v>
      </c>
      <c r="H97" s="60">
        <v>30</v>
      </c>
      <c r="I97" s="60">
        <v>30</v>
      </c>
      <c r="J97" s="60">
        <v>650.98</v>
      </c>
      <c r="K97" s="61">
        <f t="shared" si="10"/>
        <v>19529.400000000001</v>
      </c>
      <c r="L97" s="28" t="s">
        <v>16</v>
      </c>
      <c r="M97" s="28"/>
      <c r="N97" s="28"/>
      <c r="O97" s="27" t="s">
        <v>633</v>
      </c>
    </row>
    <row r="98" spans="1:15" ht="37.5">
      <c r="A98" s="27" t="s">
        <v>13</v>
      </c>
      <c r="B98" s="62">
        <v>2</v>
      </c>
      <c r="C98" s="28" t="s">
        <v>157</v>
      </c>
      <c r="D98" s="28" t="s">
        <v>32</v>
      </c>
      <c r="E98" s="28" t="s">
        <v>110</v>
      </c>
      <c r="F98" s="28" t="s">
        <v>108</v>
      </c>
      <c r="G98" s="192" t="s">
        <v>585</v>
      </c>
      <c r="H98" s="60">
        <v>30</v>
      </c>
      <c r="I98" s="60"/>
      <c r="J98" s="60"/>
      <c r="K98" s="61">
        <f t="shared" si="10"/>
        <v>0</v>
      </c>
      <c r="L98" s="28" t="s">
        <v>16</v>
      </c>
      <c r="M98" s="28"/>
      <c r="N98" s="28"/>
      <c r="O98" s="27" t="s">
        <v>633</v>
      </c>
    </row>
    <row r="99" spans="1:15" s="187" customFormat="1" ht="37.5">
      <c r="A99" s="183" t="s">
        <v>13</v>
      </c>
      <c r="B99" s="188">
        <v>2</v>
      </c>
      <c r="C99" s="189" t="s">
        <v>154</v>
      </c>
      <c r="D99" s="189" t="s">
        <v>150</v>
      </c>
      <c r="E99" s="189" t="s">
        <v>194</v>
      </c>
      <c r="F99" s="189" t="s">
        <v>108</v>
      </c>
      <c r="G99" s="188" t="s">
        <v>116</v>
      </c>
      <c r="H99" s="188">
        <v>15</v>
      </c>
      <c r="I99" s="188">
        <v>15</v>
      </c>
      <c r="J99" s="188">
        <v>308</v>
      </c>
      <c r="K99" s="190">
        <f t="shared" si="10"/>
        <v>4620</v>
      </c>
      <c r="L99" s="189" t="s">
        <v>176</v>
      </c>
      <c r="M99" s="189"/>
      <c r="N99" s="189"/>
      <c r="O99" s="183" t="s">
        <v>152</v>
      </c>
    </row>
    <row r="100" spans="1:15" s="187" customFormat="1" ht="37.5">
      <c r="A100" s="183" t="s">
        <v>13</v>
      </c>
      <c r="B100" s="188">
        <v>2</v>
      </c>
      <c r="C100" s="189" t="s">
        <v>157</v>
      </c>
      <c r="D100" s="189" t="s">
        <v>150</v>
      </c>
      <c r="E100" s="189" t="s">
        <v>194</v>
      </c>
      <c r="F100" s="189" t="s">
        <v>108</v>
      </c>
      <c r="G100" s="188" t="s">
        <v>116</v>
      </c>
      <c r="H100" s="188">
        <v>15</v>
      </c>
      <c r="I100" s="188"/>
      <c r="J100" s="188"/>
      <c r="K100" s="190">
        <f t="shared" si="10"/>
        <v>0</v>
      </c>
      <c r="L100" s="189" t="s">
        <v>176</v>
      </c>
      <c r="M100" s="189"/>
      <c r="N100" s="189"/>
      <c r="O100" s="183" t="s">
        <v>152</v>
      </c>
    </row>
    <row r="101" spans="1:15" ht="18.75">
      <c r="A101" s="27"/>
      <c r="B101" s="62"/>
      <c r="C101" s="28"/>
      <c r="D101" s="28"/>
      <c r="E101" s="28"/>
      <c r="F101" s="28"/>
      <c r="G101" s="192"/>
      <c r="H101" s="60"/>
      <c r="I101" s="60"/>
      <c r="J101" s="60"/>
      <c r="K101" s="61">
        <f t="shared" si="10"/>
        <v>0</v>
      </c>
      <c r="L101" s="28"/>
      <c r="M101" s="28"/>
      <c r="N101" s="28"/>
      <c r="O101" s="28"/>
    </row>
    <row r="102" spans="1:15" ht="18.75">
      <c r="A102" s="27"/>
      <c r="B102" s="62"/>
      <c r="C102" s="28"/>
      <c r="D102" s="28"/>
      <c r="E102" s="28"/>
      <c r="F102" s="28"/>
      <c r="G102" s="192"/>
      <c r="H102" s="60"/>
      <c r="I102" s="60"/>
      <c r="J102" s="60"/>
      <c r="K102" s="61">
        <f t="shared" si="10"/>
        <v>0</v>
      </c>
      <c r="L102" s="28"/>
      <c r="M102" s="28"/>
      <c r="N102" s="28"/>
      <c r="O102" s="28"/>
    </row>
    <row r="103" spans="1:15" ht="18.75">
      <c r="A103" s="28"/>
      <c r="B103" s="62"/>
      <c r="C103" s="28"/>
      <c r="D103" s="28"/>
      <c r="E103" s="28"/>
      <c r="F103" s="28"/>
      <c r="G103" s="192"/>
      <c r="H103" s="64">
        <f>H95+H96+H97+H98+H99+H100+H101+H102</f>
        <v>130</v>
      </c>
      <c r="I103" s="64">
        <f>I95+I96+I97+I98+I99+I100+I101+I102</f>
        <v>65</v>
      </c>
      <c r="J103" s="64"/>
      <c r="K103" s="65">
        <f>K95+K96+K97+K98+K99+K100+K101+K102</f>
        <v>32869.600000000006</v>
      </c>
      <c r="L103" s="28"/>
      <c r="M103" s="28"/>
      <c r="N103" s="28"/>
      <c r="O103" s="28"/>
    </row>
    <row r="104" spans="1:15" s="123" customFormat="1" ht="37.5">
      <c r="A104" s="125" t="s">
        <v>29</v>
      </c>
      <c r="B104" s="126">
        <v>2</v>
      </c>
      <c r="C104" s="125" t="s">
        <v>154</v>
      </c>
      <c r="D104" s="125" t="s">
        <v>75</v>
      </c>
      <c r="E104" s="125" t="s">
        <v>188</v>
      </c>
      <c r="F104" s="125" t="s">
        <v>108</v>
      </c>
      <c r="G104" s="188" t="s">
        <v>114</v>
      </c>
      <c r="H104" s="128">
        <v>20</v>
      </c>
      <c r="I104" s="128">
        <v>20</v>
      </c>
      <c r="J104" s="128">
        <v>378</v>
      </c>
      <c r="K104" s="129">
        <f t="shared" ref="K104:K148" si="11">I104*J104</f>
        <v>7560</v>
      </c>
      <c r="L104" s="125" t="s">
        <v>31</v>
      </c>
      <c r="M104" s="125"/>
      <c r="N104" s="125"/>
      <c r="O104" s="118" t="s">
        <v>153</v>
      </c>
    </row>
    <row r="105" spans="1:15" s="123" customFormat="1" ht="37.5">
      <c r="A105" s="125" t="s">
        <v>29</v>
      </c>
      <c r="B105" s="126">
        <v>2</v>
      </c>
      <c r="C105" s="125" t="s">
        <v>157</v>
      </c>
      <c r="D105" s="125" t="s">
        <v>75</v>
      </c>
      <c r="E105" s="125" t="s">
        <v>188</v>
      </c>
      <c r="F105" s="125" t="s">
        <v>108</v>
      </c>
      <c r="G105" s="188" t="s">
        <v>114</v>
      </c>
      <c r="H105" s="128">
        <v>20</v>
      </c>
      <c r="I105" s="128"/>
      <c r="J105" s="128"/>
      <c r="K105" s="129">
        <f t="shared" si="11"/>
        <v>0</v>
      </c>
      <c r="L105" s="125" t="s">
        <v>31</v>
      </c>
      <c r="M105" s="125"/>
      <c r="N105" s="125"/>
      <c r="O105" s="118" t="s">
        <v>153</v>
      </c>
    </row>
    <row r="106" spans="1:15" s="123" customFormat="1" ht="37.5">
      <c r="A106" s="125" t="s">
        <v>29</v>
      </c>
      <c r="B106" s="126">
        <v>2</v>
      </c>
      <c r="C106" s="125" t="s">
        <v>154</v>
      </c>
      <c r="D106" s="125" t="s">
        <v>75</v>
      </c>
      <c r="E106" s="125" t="s">
        <v>191</v>
      </c>
      <c r="F106" s="125" t="s">
        <v>108</v>
      </c>
      <c r="G106" s="188" t="s">
        <v>116</v>
      </c>
      <c r="H106" s="128">
        <v>30</v>
      </c>
      <c r="I106" s="128">
        <v>30</v>
      </c>
      <c r="J106" s="128">
        <v>416</v>
      </c>
      <c r="K106" s="129">
        <f t="shared" si="11"/>
        <v>12480</v>
      </c>
      <c r="L106" s="125" t="s">
        <v>31</v>
      </c>
      <c r="M106" s="125"/>
      <c r="N106" s="125"/>
      <c r="O106" s="118" t="s">
        <v>86</v>
      </c>
    </row>
    <row r="107" spans="1:15" s="123" customFormat="1" ht="37.5">
      <c r="A107" s="125" t="s">
        <v>29</v>
      </c>
      <c r="B107" s="126">
        <v>2</v>
      </c>
      <c r="C107" s="125" t="s">
        <v>157</v>
      </c>
      <c r="D107" s="125" t="s">
        <v>75</v>
      </c>
      <c r="E107" s="125" t="s">
        <v>191</v>
      </c>
      <c r="F107" s="125" t="s">
        <v>108</v>
      </c>
      <c r="G107" s="188" t="s">
        <v>116</v>
      </c>
      <c r="H107" s="128">
        <v>30</v>
      </c>
      <c r="I107" s="128"/>
      <c r="J107" s="128"/>
      <c r="K107" s="129">
        <f t="shared" si="11"/>
        <v>0</v>
      </c>
      <c r="L107" s="125" t="s">
        <v>31</v>
      </c>
      <c r="M107" s="125"/>
      <c r="N107" s="125"/>
      <c r="O107" s="118" t="s">
        <v>86</v>
      </c>
    </row>
    <row r="108" spans="1:15" ht="18.75">
      <c r="A108" s="28"/>
      <c r="B108" s="62"/>
      <c r="C108" s="28"/>
      <c r="D108" s="28"/>
      <c r="E108" s="28"/>
      <c r="F108" s="28"/>
      <c r="G108" s="192"/>
      <c r="H108" s="64">
        <f>H104+H105+H106+H107</f>
        <v>100</v>
      </c>
      <c r="I108" s="64">
        <f>I104+I105+I106+I107</f>
        <v>50</v>
      </c>
      <c r="J108" s="64"/>
      <c r="K108" s="65">
        <f>K104+K105+K106+K107</f>
        <v>20040</v>
      </c>
      <c r="L108" s="28"/>
      <c r="M108" s="28"/>
      <c r="N108" s="28"/>
      <c r="O108" s="28"/>
    </row>
    <row r="109" spans="1:15" ht="93.75">
      <c r="A109" s="28" t="s">
        <v>21</v>
      </c>
      <c r="B109" s="62">
        <v>2</v>
      </c>
      <c r="C109" s="28" t="s">
        <v>641</v>
      </c>
      <c r="D109" s="28" t="s">
        <v>151</v>
      </c>
      <c r="E109" s="28" t="s">
        <v>204</v>
      </c>
      <c r="F109" s="28" t="s">
        <v>108</v>
      </c>
      <c r="G109" s="192" t="s">
        <v>929</v>
      </c>
      <c r="H109" s="60">
        <v>2</v>
      </c>
      <c r="I109" s="60">
        <v>2</v>
      </c>
      <c r="J109" s="60">
        <v>739.86</v>
      </c>
      <c r="K109" s="61">
        <f t="shared" si="11"/>
        <v>1479.72</v>
      </c>
      <c r="L109" s="28" t="s">
        <v>16</v>
      </c>
      <c r="M109" s="28"/>
      <c r="N109" s="28"/>
      <c r="O109" s="27" t="s">
        <v>630</v>
      </c>
    </row>
    <row r="110" spans="1:15" ht="93.75">
      <c r="A110" s="28" t="s">
        <v>21</v>
      </c>
      <c r="B110" s="62">
        <v>2</v>
      </c>
      <c r="C110" s="28" t="s">
        <v>642</v>
      </c>
      <c r="D110" s="28" t="s">
        <v>151</v>
      </c>
      <c r="E110" s="28" t="s">
        <v>204</v>
      </c>
      <c r="F110" s="28" t="s">
        <v>108</v>
      </c>
      <c r="G110" s="192" t="s">
        <v>929</v>
      </c>
      <c r="H110" s="60">
        <v>2</v>
      </c>
      <c r="I110" s="60"/>
      <c r="J110" s="60"/>
      <c r="K110" s="61">
        <f t="shared" si="11"/>
        <v>0</v>
      </c>
      <c r="L110" s="28" t="s">
        <v>16</v>
      </c>
      <c r="M110" s="28"/>
      <c r="N110" s="28"/>
      <c r="O110" s="27" t="s">
        <v>630</v>
      </c>
    </row>
    <row r="111" spans="1:15" ht="75">
      <c r="A111" s="28" t="s">
        <v>21</v>
      </c>
      <c r="B111" s="62">
        <v>2</v>
      </c>
      <c r="C111" s="28" t="s">
        <v>186</v>
      </c>
      <c r="D111" s="28" t="s">
        <v>187</v>
      </c>
      <c r="E111" s="28" t="s">
        <v>123</v>
      </c>
      <c r="F111" s="28" t="s">
        <v>108</v>
      </c>
      <c r="G111" s="192" t="s">
        <v>925</v>
      </c>
      <c r="H111" s="60">
        <v>3</v>
      </c>
      <c r="I111" s="60">
        <v>3</v>
      </c>
      <c r="J111" s="60">
        <v>382.91</v>
      </c>
      <c r="K111" s="61">
        <f t="shared" si="11"/>
        <v>1148.73</v>
      </c>
      <c r="L111" s="28" t="s">
        <v>16</v>
      </c>
      <c r="M111" s="28"/>
      <c r="N111" s="28"/>
      <c r="O111" s="27" t="s">
        <v>634</v>
      </c>
    </row>
    <row r="112" spans="1:15" ht="18.75">
      <c r="A112" s="28"/>
      <c r="B112" s="62"/>
      <c r="C112" s="28"/>
      <c r="D112" s="28"/>
      <c r="E112" s="28"/>
      <c r="F112" s="28"/>
      <c r="G112" s="192"/>
      <c r="H112" s="60"/>
      <c r="I112" s="60"/>
      <c r="J112" s="60"/>
      <c r="K112" s="61">
        <f t="shared" si="11"/>
        <v>0</v>
      </c>
      <c r="L112" s="28"/>
      <c r="M112" s="28"/>
      <c r="N112" s="28"/>
      <c r="O112" s="28"/>
    </row>
    <row r="113" spans="1:15" ht="18.75">
      <c r="A113" s="28"/>
      <c r="B113" s="62"/>
      <c r="C113" s="28"/>
      <c r="D113" s="28"/>
      <c r="E113" s="28"/>
      <c r="F113" s="28"/>
      <c r="G113" s="192"/>
      <c r="H113" s="64">
        <f>H109+H110+H111+H112</f>
        <v>7</v>
      </c>
      <c r="I113" s="64">
        <f>I109+I110+I111+I112</f>
        <v>5</v>
      </c>
      <c r="J113" s="64"/>
      <c r="K113" s="65">
        <f>K109+K110+K111+K112</f>
        <v>2628.45</v>
      </c>
      <c r="L113" s="28"/>
      <c r="M113" s="28"/>
      <c r="N113" s="28"/>
      <c r="O113" s="28"/>
    </row>
    <row r="114" spans="1:15" s="123" customFormat="1" ht="37.5">
      <c r="A114" s="118" t="s">
        <v>13</v>
      </c>
      <c r="B114" s="126">
        <v>2</v>
      </c>
      <c r="C114" s="125" t="s">
        <v>216</v>
      </c>
      <c r="D114" s="125" t="s">
        <v>158</v>
      </c>
      <c r="E114" s="125" t="s">
        <v>189</v>
      </c>
      <c r="F114" s="125" t="s">
        <v>108</v>
      </c>
      <c r="G114" s="188" t="s">
        <v>116</v>
      </c>
      <c r="H114" s="128">
        <v>10</v>
      </c>
      <c r="I114" s="128">
        <v>10</v>
      </c>
      <c r="J114" s="128">
        <v>369.93</v>
      </c>
      <c r="K114" s="129">
        <f t="shared" ref="K114" si="12">I114*J114</f>
        <v>3699.3</v>
      </c>
      <c r="L114" s="125" t="s">
        <v>16</v>
      </c>
      <c r="M114" s="125"/>
      <c r="N114" s="125"/>
      <c r="O114" s="118" t="s">
        <v>149</v>
      </c>
    </row>
    <row r="115" spans="1:15" s="123" customFormat="1" ht="37.5">
      <c r="A115" s="118" t="s">
        <v>13</v>
      </c>
      <c r="B115" s="126">
        <v>2</v>
      </c>
      <c r="C115" s="125" t="s">
        <v>217</v>
      </c>
      <c r="D115" s="125" t="s">
        <v>158</v>
      </c>
      <c r="E115" s="125" t="s">
        <v>189</v>
      </c>
      <c r="F115" s="125" t="s">
        <v>108</v>
      </c>
      <c r="G115" s="188" t="s">
        <v>116</v>
      </c>
      <c r="H115" s="128">
        <v>10</v>
      </c>
      <c r="I115" s="128"/>
      <c r="J115" s="128"/>
      <c r="K115" s="129">
        <f t="shared" si="11"/>
        <v>0</v>
      </c>
      <c r="L115" s="125" t="s">
        <v>16</v>
      </c>
      <c r="M115" s="125"/>
      <c r="N115" s="125"/>
      <c r="O115" s="118" t="s">
        <v>149</v>
      </c>
    </row>
    <row r="116" spans="1:15" ht="37.5">
      <c r="A116" s="27" t="s">
        <v>13</v>
      </c>
      <c r="B116" s="62">
        <v>2</v>
      </c>
      <c r="C116" s="28" t="s">
        <v>216</v>
      </c>
      <c r="D116" s="28" t="s">
        <v>158</v>
      </c>
      <c r="E116" s="30" t="s">
        <v>196</v>
      </c>
      <c r="F116" s="28" t="s">
        <v>108</v>
      </c>
      <c r="G116" s="192" t="s">
        <v>160</v>
      </c>
      <c r="H116" s="60">
        <v>20</v>
      </c>
      <c r="I116" s="60">
        <v>20</v>
      </c>
      <c r="J116" s="60">
        <v>436.01</v>
      </c>
      <c r="K116" s="61">
        <f t="shared" si="11"/>
        <v>8720.2000000000007</v>
      </c>
      <c r="L116" s="28" t="s">
        <v>16</v>
      </c>
      <c r="M116" s="28"/>
      <c r="N116" s="28"/>
      <c r="O116" s="27" t="s">
        <v>628</v>
      </c>
    </row>
    <row r="117" spans="1:15" ht="37.5">
      <c r="A117" s="27" t="s">
        <v>13</v>
      </c>
      <c r="B117" s="62">
        <v>2</v>
      </c>
      <c r="C117" s="28" t="s">
        <v>217</v>
      </c>
      <c r="D117" s="28" t="s">
        <v>158</v>
      </c>
      <c r="E117" s="30" t="s">
        <v>196</v>
      </c>
      <c r="F117" s="28" t="s">
        <v>108</v>
      </c>
      <c r="G117" s="192" t="s">
        <v>160</v>
      </c>
      <c r="H117" s="60">
        <v>20</v>
      </c>
      <c r="I117" s="60"/>
      <c r="J117" s="60"/>
      <c r="K117" s="61">
        <f t="shared" si="11"/>
        <v>0</v>
      </c>
      <c r="L117" s="28" t="s">
        <v>16</v>
      </c>
      <c r="M117" s="28"/>
      <c r="N117" s="28"/>
      <c r="O117" s="27" t="s">
        <v>628</v>
      </c>
    </row>
    <row r="118" spans="1:15" ht="56.25">
      <c r="A118" s="27" t="s">
        <v>13</v>
      </c>
      <c r="B118" s="62">
        <v>2</v>
      </c>
      <c r="C118" s="28" t="s">
        <v>216</v>
      </c>
      <c r="D118" s="28" t="s">
        <v>159</v>
      </c>
      <c r="E118" s="28" t="s">
        <v>110</v>
      </c>
      <c r="F118" s="28" t="s">
        <v>108</v>
      </c>
      <c r="G118" s="192" t="s">
        <v>585</v>
      </c>
      <c r="H118" s="60">
        <v>20</v>
      </c>
      <c r="I118" s="60">
        <v>20</v>
      </c>
      <c r="J118" s="60">
        <v>633.38</v>
      </c>
      <c r="K118" s="61">
        <f t="shared" si="11"/>
        <v>12667.6</v>
      </c>
      <c r="L118" s="28" t="s">
        <v>16</v>
      </c>
      <c r="M118" s="28"/>
      <c r="N118" s="28"/>
      <c r="O118" s="27" t="s">
        <v>635</v>
      </c>
    </row>
    <row r="119" spans="1:15" ht="56.25">
      <c r="A119" s="27" t="s">
        <v>13</v>
      </c>
      <c r="B119" s="62">
        <v>2</v>
      </c>
      <c r="C119" s="28" t="s">
        <v>217</v>
      </c>
      <c r="D119" s="28" t="s">
        <v>159</v>
      </c>
      <c r="E119" s="28" t="s">
        <v>110</v>
      </c>
      <c r="F119" s="28" t="s">
        <v>108</v>
      </c>
      <c r="G119" s="192" t="s">
        <v>585</v>
      </c>
      <c r="H119" s="60">
        <v>20</v>
      </c>
      <c r="I119" s="60"/>
      <c r="J119" s="60"/>
      <c r="K119" s="61">
        <f t="shared" si="11"/>
        <v>0</v>
      </c>
      <c r="L119" s="28" t="s">
        <v>16</v>
      </c>
      <c r="M119" s="28"/>
      <c r="N119" s="28"/>
      <c r="O119" s="27" t="s">
        <v>635</v>
      </c>
    </row>
    <row r="120" spans="1:15" ht="18.75">
      <c r="A120" s="27"/>
      <c r="B120" s="62"/>
      <c r="C120" s="28"/>
      <c r="D120" s="28"/>
      <c r="E120" s="28"/>
      <c r="F120" s="28"/>
      <c r="G120" s="192"/>
      <c r="H120" s="60"/>
      <c r="I120" s="60"/>
      <c r="J120" s="60"/>
      <c r="K120" s="61">
        <f t="shared" si="11"/>
        <v>0</v>
      </c>
      <c r="L120" s="28"/>
      <c r="M120" s="28"/>
      <c r="N120" s="28"/>
      <c r="O120" s="28"/>
    </row>
    <row r="121" spans="1:15" ht="18.75">
      <c r="A121" s="27"/>
      <c r="B121" s="62"/>
      <c r="C121" s="28"/>
      <c r="D121" s="28"/>
      <c r="E121" s="28"/>
      <c r="F121" s="28"/>
      <c r="G121" s="192"/>
      <c r="H121" s="60"/>
      <c r="I121" s="60"/>
      <c r="J121" s="60"/>
      <c r="K121" s="61">
        <f t="shared" si="11"/>
        <v>0</v>
      </c>
      <c r="L121" s="28"/>
      <c r="M121" s="28"/>
      <c r="N121" s="28"/>
      <c r="O121" s="28"/>
    </row>
    <row r="122" spans="1:15" ht="18.75">
      <c r="A122" s="28"/>
      <c r="B122" s="62"/>
      <c r="C122" s="28"/>
      <c r="D122" s="28"/>
      <c r="E122" s="28"/>
      <c r="F122" s="28"/>
      <c r="G122" s="192"/>
      <c r="H122" s="64">
        <f>H114+H115+H116+H117+H118+H119+H120+H121</f>
        <v>100</v>
      </c>
      <c r="I122" s="64">
        <f>I114+I115+I116+I117+I118+I119+I120+I121</f>
        <v>50</v>
      </c>
      <c r="J122" s="64"/>
      <c r="K122" s="65">
        <f>K114+K115+K116+K117+K118+K119+K120+K121</f>
        <v>25087.1</v>
      </c>
      <c r="L122" s="28"/>
      <c r="M122" s="28"/>
      <c r="N122" s="28"/>
      <c r="O122" s="28"/>
    </row>
    <row r="123" spans="1:15" s="123" customFormat="1" ht="37.5">
      <c r="A123" s="125" t="s">
        <v>29</v>
      </c>
      <c r="B123" s="126">
        <v>2</v>
      </c>
      <c r="C123" s="125" t="s">
        <v>216</v>
      </c>
      <c r="D123" s="125" t="s">
        <v>30</v>
      </c>
      <c r="E123" s="125" t="s">
        <v>188</v>
      </c>
      <c r="F123" s="125" t="s">
        <v>108</v>
      </c>
      <c r="G123" s="188" t="s">
        <v>114</v>
      </c>
      <c r="H123" s="128">
        <v>20</v>
      </c>
      <c r="I123" s="131">
        <v>20</v>
      </c>
      <c r="J123" s="128">
        <v>378</v>
      </c>
      <c r="K123" s="129">
        <f>J123*I123</f>
        <v>7560</v>
      </c>
      <c r="L123" s="125" t="s">
        <v>31</v>
      </c>
      <c r="M123" s="125"/>
      <c r="N123" s="125"/>
      <c r="O123" s="118" t="s">
        <v>153</v>
      </c>
    </row>
    <row r="124" spans="1:15" s="123" customFormat="1" ht="37.5">
      <c r="A124" s="125" t="s">
        <v>29</v>
      </c>
      <c r="B124" s="126">
        <v>2</v>
      </c>
      <c r="C124" s="125" t="s">
        <v>217</v>
      </c>
      <c r="D124" s="125" t="s">
        <v>30</v>
      </c>
      <c r="E124" s="125" t="s">
        <v>188</v>
      </c>
      <c r="F124" s="125" t="s">
        <v>108</v>
      </c>
      <c r="G124" s="188" t="s">
        <v>114</v>
      </c>
      <c r="H124" s="128">
        <v>20</v>
      </c>
      <c r="I124" s="128"/>
      <c r="J124" s="128"/>
      <c r="K124" s="129">
        <f t="shared" ref="K124:K126" si="13">I124*J124</f>
        <v>0</v>
      </c>
      <c r="L124" s="125" t="s">
        <v>31</v>
      </c>
      <c r="M124" s="125"/>
      <c r="N124" s="125"/>
      <c r="O124" s="118" t="s">
        <v>153</v>
      </c>
    </row>
    <row r="125" spans="1:15" s="123" customFormat="1" ht="37.5">
      <c r="A125" s="125" t="s">
        <v>29</v>
      </c>
      <c r="B125" s="126">
        <v>2</v>
      </c>
      <c r="C125" s="125" t="s">
        <v>216</v>
      </c>
      <c r="D125" s="125" t="s">
        <v>30</v>
      </c>
      <c r="E125" s="125" t="s">
        <v>191</v>
      </c>
      <c r="F125" s="125" t="s">
        <v>108</v>
      </c>
      <c r="G125" s="188" t="s">
        <v>116</v>
      </c>
      <c r="H125" s="128">
        <v>30</v>
      </c>
      <c r="I125" s="128">
        <v>30</v>
      </c>
      <c r="J125" s="128">
        <v>416</v>
      </c>
      <c r="K125" s="129">
        <f t="shared" si="13"/>
        <v>12480</v>
      </c>
      <c r="L125" s="125" t="s">
        <v>31</v>
      </c>
      <c r="M125" s="125"/>
      <c r="N125" s="125"/>
      <c r="O125" s="118" t="s">
        <v>86</v>
      </c>
    </row>
    <row r="126" spans="1:15" s="123" customFormat="1" ht="37.5">
      <c r="A126" s="125" t="s">
        <v>29</v>
      </c>
      <c r="B126" s="126">
        <v>2</v>
      </c>
      <c r="C126" s="125" t="s">
        <v>217</v>
      </c>
      <c r="D126" s="125" t="s">
        <v>30</v>
      </c>
      <c r="E126" s="125" t="s">
        <v>191</v>
      </c>
      <c r="F126" s="125" t="s">
        <v>108</v>
      </c>
      <c r="G126" s="188" t="s">
        <v>116</v>
      </c>
      <c r="H126" s="128">
        <v>30</v>
      </c>
      <c r="I126" s="128"/>
      <c r="J126" s="128"/>
      <c r="K126" s="129">
        <f t="shared" si="13"/>
        <v>0</v>
      </c>
      <c r="L126" s="125" t="s">
        <v>31</v>
      </c>
      <c r="M126" s="125"/>
      <c r="N126" s="125"/>
      <c r="O126" s="118" t="s">
        <v>86</v>
      </c>
    </row>
    <row r="127" spans="1:15" ht="18.75">
      <c r="A127" s="28"/>
      <c r="B127" s="62"/>
      <c r="C127" s="28"/>
      <c r="D127" s="28"/>
      <c r="E127" s="28"/>
      <c r="F127" s="28"/>
      <c r="G127" s="192"/>
      <c r="H127" s="64">
        <f>H123+H124+H125+H126</f>
        <v>100</v>
      </c>
      <c r="I127" s="64">
        <f>I123+I124+I125+I126</f>
        <v>50</v>
      </c>
      <c r="J127" s="64"/>
      <c r="K127" s="65">
        <f>K123+K124+K125+K126</f>
        <v>20040</v>
      </c>
      <c r="L127" s="28"/>
      <c r="M127" s="28"/>
      <c r="N127" s="28"/>
      <c r="O127" s="28"/>
    </row>
    <row r="128" spans="1:15" ht="93.75">
      <c r="A128" s="28" t="s">
        <v>21</v>
      </c>
      <c r="B128" s="62">
        <v>2</v>
      </c>
      <c r="C128" s="28" t="s">
        <v>155</v>
      </c>
      <c r="D128" s="28" t="s">
        <v>26</v>
      </c>
      <c r="E128" s="28" t="s">
        <v>204</v>
      </c>
      <c r="F128" s="28" t="s">
        <v>108</v>
      </c>
      <c r="G128" s="192" t="s">
        <v>119</v>
      </c>
      <c r="H128" s="60">
        <v>2</v>
      </c>
      <c r="I128" s="60">
        <v>2</v>
      </c>
      <c r="J128" s="60">
        <v>774.18</v>
      </c>
      <c r="K128" s="61">
        <f t="shared" si="11"/>
        <v>1548.36</v>
      </c>
      <c r="L128" s="28" t="s">
        <v>16</v>
      </c>
      <c r="M128" s="28"/>
      <c r="N128" s="28"/>
      <c r="O128" s="27" t="s">
        <v>636</v>
      </c>
    </row>
    <row r="129" spans="1:15" ht="93.75">
      <c r="A129" s="28" t="s">
        <v>21</v>
      </c>
      <c r="B129" s="62">
        <v>2</v>
      </c>
      <c r="C129" s="28" t="s">
        <v>156</v>
      </c>
      <c r="D129" s="28" t="s">
        <v>26</v>
      </c>
      <c r="E129" s="28" t="s">
        <v>204</v>
      </c>
      <c r="F129" s="28" t="s">
        <v>108</v>
      </c>
      <c r="G129" s="192" t="s">
        <v>119</v>
      </c>
      <c r="H129" s="60">
        <v>2</v>
      </c>
      <c r="I129" s="60"/>
      <c r="J129" s="60"/>
      <c r="K129" s="61">
        <f t="shared" si="11"/>
        <v>0</v>
      </c>
      <c r="L129" s="28" t="s">
        <v>16</v>
      </c>
      <c r="M129" s="28"/>
      <c r="N129" s="28"/>
      <c r="O129" s="27" t="s">
        <v>636</v>
      </c>
    </row>
    <row r="130" spans="1:15" ht="18.75">
      <c r="A130" s="28"/>
      <c r="B130" s="62"/>
      <c r="C130" s="28"/>
      <c r="D130" s="28"/>
      <c r="E130" s="28"/>
      <c r="F130" s="28"/>
      <c r="G130" s="192"/>
      <c r="H130" s="60"/>
      <c r="I130" s="60"/>
      <c r="J130" s="60"/>
      <c r="K130" s="61">
        <f t="shared" si="11"/>
        <v>0</v>
      </c>
      <c r="L130" s="28"/>
      <c r="M130" s="28"/>
      <c r="N130" s="28"/>
      <c r="O130" s="28"/>
    </row>
    <row r="131" spans="1:15" ht="18.75">
      <c r="A131" s="28"/>
      <c r="B131" s="62"/>
      <c r="C131" s="28"/>
      <c r="D131" s="28"/>
      <c r="E131" s="28"/>
      <c r="F131" s="28"/>
      <c r="G131" s="192"/>
      <c r="H131" s="60"/>
      <c r="I131" s="60"/>
      <c r="J131" s="60"/>
      <c r="K131" s="61">
        <f t="shared" si="11"/>
        <v>0</v>
      </c>
      <c r="L131" s="28"/>
      <c r="M131" s="28"/>
      <c r="N131" s="28"/>
      <c r="O131" s="28"/>
    </row>
    <row r="132" spans="1:15" ht="18.75">
      <c r="A132" s="28"/>
      <c r="B132" s="62"/>
      <c r="C132" s="28"/>
      <c r="D132" s="28"/>
      <c r="E132" s="28"/>
      <c r="F132" s="28"/>
      <c r="G132" s="192"/>
      <c r="H132" s="64">
        <f>H128+H129+H130+H131</f>
        <v>4</v>
      </c>
      <c r="I132" s="64">
        <f>I128+I129+I130+I131</f>
        <v>2</v>
      </c>
      <c r="J132" s="64"/>
      <c r="K132" s="65">
        <f>K128+K129+K130+K131</f>
        <v>1548.36</v>
      </c>
      <c r="L132" s="28"/>
      <c r="M132" s="28"/>
      <c r="N132" s="28"/>
      <c r="O132" s="28"/>
    </row>
    <row r="133" spans="1:15" ht="37.5">
      <c r="A133" s="27" t="s">
        <v>13</v>
      </c>
      <c r="B133" s="62">
        <v>2</v>
      </c>
      <c r="C133" s="28" t="s">
        <v>78</v>
      </c>
      <c r="D133" s="28" t="s">
        <v>76</v>
      </c>
      <c r="E133" s="71" t="s">
        <v>196</v>
      </c>
      <c r="F133" s="28" t="s">
        <v>108</v>
      </c>
      <c r="G133" s="192" t="s">
        <v>160</v>
      </c>
      <c r="H133" s="60">
        <v>20</v>
      </c>
      <c r="I133" s="60">
        <v>20</v>
      </c>
      <c r="J133" s="60">
        <v>436.01</v>
      </c>
      <c r="K133" s="61">
        <f t="shared" si="11"/>
        <v>8720.2000000000007</v>
      </c>
      <c r="L133" s="28" t="s">
        <v>16</v>
      </c>
      <c r="M133" s="28"/>
      <c r="N133" s="28"/>
      <c r="O133" s="27" t="s">
        <v>628</v>
      </c>
    </row>
    <row r="134" spans="1:15" ht="37.5">
      <c r="A134" s="27" t="s">
        <v>13</v>
      </c>
      <c r="B134" s="62">
        <v>2</v>
      </c>
      <c r="C134" s="28" t="s">
        <v>78</v>
      </c>
      <c r="D134" s="28" t="s">
        <v>76</v>
      </c>
      <c r="E134" s="71" t="s">
        <v>196</v>
      </c>
      <c r="F134" s="28" t="s">
        <v>108</v>
      </c>
      <c r="G134" s="192" t="s">
        <v>160</v>
      </c>
      <c r="H134" s="60">
        <v>20</v>
      </c>
      <c r="I134" s="60"/>
      <c r="J134" s="60"/>
      <c r="K134" s="61">
        <f t="shared" si="11"/>
        <v>0</v>
      </c>
      <c r="L134" s="28" t="s">
        <v>16</v>
      </c>
      <c r="M134" s="28"/>
      <c r="N134" s="28"/>
      <c r="O134" s="27" t="s">
        <v>628</v>
      </c>
    </row>
    <row r="135" spans="1:15" ht="37.5">
      <c r="A135" s="27" t="s">
        <v>13</v>
      </c>
      <c r="B135" s="62">
        <v>2</v>
      </c>
      <c r="C135" s="28" t="s">
        <v>78</v>
      </c>
      <c r="D135" s="28" t="s">
        <v>76</v>
      </c>
      <c r="E135" s="28" t="s">
        <v>110</v>
      </c>
      <c r="F135" s="28" t="s">
        <v>108</v>
      </c>
      <c r="G135" s="192" t="s">
        <v>585</v>
      </c>
      <c r="H135" s="60">
        <v>35</v>
      </c>
      <c r="I135" s="60">
        <v>35</v>
      </c>
      <c r="J135" s="60">
        <v>621.05999999999995</v>
      </c>
      <c r="K135" s="61">
        <f t="shared" si="11"/>
        <v>21737.1</v>
      </c>
      <c r="L135" s="28" t="s">
        <v>16</v>
      </c>
      <c r="M135" s="28"/>
      <c r="N135" s="28"/>
      <c r="O135" s="27" t="s">
        <v>637</v>
      </c>
    </row>
    <row r="136" spans="1:15" ht="37.5">
      <c r="A136" s="27" t="s">
        <v>13</v>
      </c>
      <c r="B136" s="62">
        <v>2</v>
      </c>
      <c r="C136" s="28" t="s">
        <v>78</v>
      </c>
      <c r="D136" s="28" t="s">
        <v>76</v>
      </c>
      <c r="E136" s="28" t="s">
        <v>110</v>
      </c>
      <c r="F136" s="28" t="s">
        <v>108</v>
      </c>
      <c r="G136" s="192" t="s">
        <v>585</v>
      </c>
      <c r="H136" s="60">
        <v>35</v>
      </c>
      <c r="I136" s="60"/>
      <c r="J136" s="60"/>
      <c r="K136" s="61">
        <f t="shared" si="11"/>
        <v>0</v>
      </c>
      <c r="L136" s="28" t="s">
        <v>16</v>
      </c>
      <c r="M136" s="28"/>
      <c r="N136" s="28"/>
      <c r="O136" s="27" t="s">
        <v>637</v>
      </c>
    </row>
    <row r="137" spans="1:15" ht="18.75">
      <c r="A137" s="28"/>
      <c r="B137" s="62"/>
      <c r="C137" s="28"/>
      <c r="D137" s="28"/>
      <c r="E137" s="28"/>
      <c r="F137" s="28"/>
      <c r="G137" s="192"/>
      <c r="H137" s="60"/>
      <c r="I137" s="60"/>
      <c r="J137" s="60"/>
      <c r="K137" s="61">
        <f t="shared" si="11"/>
        <v>0</v>
      </c>
      <c r="L137" s="28"/>
      <c r="M137" s="28"/>
      <c r="N137" s="28"/>
      <c r="O137" s="28"/>
    </row>
    <row r="138" spans="1:15" ht="18.75">
      <c r="A138" s="28"/>
      <c r="B138" s="62"/>
      <c r="C138" s="28"/>
      <c r="D138" s="28"/>
      <c r="E138" s="28"/>
      <c r="F138" s="28"/>
      <c r="G138" s="192"/>
      <c r="H138" s="60"/>
      <c r="I138" s="60"/>
      <c r="J138" s="60"/>
      <c r="K138" s="61">
        <f t="shared" si="11"/>
        <v>0</v>
      </c>
      <c r="L138" s="28"/>
      <c r="M138" s="28"/>
      <c r="N138" s="28"/>
      <c r="O138" s="28"/>
    </row>
    <row r="139" spans="1:15" ht="18.75">
      <c r="A139" s="28"/>
      <c r="B139" s="62"/>
      <c r="C139" s="28"/>
      <c r="D139" s="28"/>
      <c r="E139" s="28"/>
      <c r="F139" s="28"/>
      <c r="G139" s="192"/>
      <c r="H139" s="64">
        <f>H133+H134+H135+H136+H137+H138</f>
        <v>110</v>
      </c>
      <c r="I139" s="64">
        <f>I133+I134+I135+I136+I137+I138</f>
        <v>55</v>
      </c>
      <c r="J139" s="64"/>
      <c r="K139" s="65">
        <f>K133+K134+K135+K136+K137+K138</f>
        <v>30457.3</v>
      </c>
      <c r="L139" s="28"/>
      <c r="M139" s="28"/>
      <c r="N139" s="28"/>
      <c r="O139" s="28"/>
    </row>
    <row r="140" spans="1:15" s="123" customFormat="1" ht="37.5">
      <c r="A140" s="125" t="s">
        <v>29</v>
      </c>
      <c r="B140" s="126">
        <v>2</v>
      </c>
      <c r="C140" s="125" t="s">
        <v>78</v>
      </c>
      <c r="D140" s="125" t="s">
        <v>77</v>
      </c>
      <c r="E140" s="125" t="s">
        <v>824</v>
      </c>
      <c r="F140" s="125" t="s">
        <v>108</v>
      </c>
      <c r="G140" s="188" t="s">
        <v>114</v>
      </c>
      <c r="H140" s="128">
        <v>20</v>
      </c>
      <c r="I140" s="128">
        <v>20</v>
      </c>
      <c r="J140" s="128">
        <v>384</v>
      </c>
      <c r="K140" s="129">
        <f t="shared" si="11"/>
        <v>7680</v>
      </c>
      <c r="L140" s="125" t="s">
        <v>31</v>
      </c>
      <c r="M140" s="125"/>
      <c r="N140" s="125"/>
      <c r="O140" s="118" t="s">
        <v>162</v>
      </c>
    </row>
    <row r="141" spans="1:15" s="123" customFormat="1" ht="37.5">
      <c r="A141" s="125" t="s">
        <v>29</v>
      </c>
      <c r="B141" s="126">
        <v>2</v>
      </c>
      <c r="C141" s="125" t="s">
        <v>78</v>
      </c>
      <c r="D141" s="125" t="s">
        <v>77</v>
      </c>
      <c r="E141" s="125" t="s">
        <v>825</v>
      </c>
      <c r="F141" s="125" t="s">
        <v>108</v>
      </c>
      <c r="G141" s="188" t="s">
        <v>114</v>
      </c>
      <c r="H141" s="128">
        <v>20</v>
      </c>
      <c r="I141" s="128"/>
      <c r="J141" s="128"/>
      <c r="K141" s="129">
        <f t="shared" si="11"/>
        <v>0</v>
      </c>
      <c r="L141" s="125" t="s">
        <v>31</v>
      </c>
      <c r="M141" s="125"/>
      <c r="N141" s="125"/>
      <c r="O141" s="118" t="s">
        <v>162</v>
      </c>
    </row>
    <row r="142" spans="1:15" s="123" customFormat="1" ht="37.5">
      <c r="A142" s="125" t="s">
        <v>29</v>
      </c>
      <c r="B142" s="126">
        <v>2</v>
      </c>
      <c r="C142" s="125" t="s">
        <v>78</v>
      </c>
      <c r="D142" s="125" t="s">
        <v>77</v>
      </c>
      <c r="E142" s="125" t="s">
        <v>202</v>
      </c>
      <c r="F142" s="125" t="s">
        <v>108</v>
      </c>
      <c r="G142" s="188" t="s">
        <v>116</v>
      </c>
      <c r="H142" s="128">
        <v>30</v>
      </c>
      <c r="I142" s="128">
        <v>30</v>
      </c>
      <c r="J142" s="128">
        <v>428</v>
      </c>
      <c r="K142" s="129">
        <f t="shared" si="11"/>
        <v>12840</v>
      </c>
      <c r="L142" s="125" t="s">
        <v>31</v>
      </c>
      <c r="M142" s="125"/>
      <c r="N142" s="125"/>
      <c r="O142" s="118" t="s">
        <v>163</v>
      </c>
    </row>
    <row r="143" spans="1:15" s="123" customFormat="1" ht="37.5">
      <c r="A143" s="125" t="s">
        <v>29</v>
      </c>
      <c r="B143" s="126">
        <v>2</v>
      </c>
      <c r="C143" s="125" t="s">
        <v>78</v>
      </c>
      <c r="D143" s="125" t="s">
        <v>77</v>
      </c>
      <c r="E143" s="125" t="s">
        <v>203</v>
      </c>
      <c r="F143" s="125" t="s">
        <v>108</v>
      </c>
      <c r="G143" s="188" t="s">
        <v>116</v>
      </c>
      <c r="H143" s="128">
        <v>30</v>
      </c>
      <c r="I143" s="128"/>
      <c r="J143" s="128"/>
      <c r="K143" s="129">
        <f t="shared" si="11"/>
        <v>0</v>
      </c>
      <c r="L143" s="125" t="s">
        <v>31</v>
      </c>
      <c r="M143" s="125"/>
      <c r="N143" s="125"/>
      <c r="O143" s="118" t="s">
        <v>163</v>
      </c>
    </row>
    <row r="144" spans="1:15" ht="18.75">
      <c r="A144" s="28"/>
      <c r="B144" s="62"/>
      <c r="C144" s="28"/>
      <c r="D144" s="28"/>
      <c r="E144" s="28"/>
      <c r="F144" s="28"/>
      <c r="G144" s="192"/>
      <c r="H144" s="64">
        <f>H140+H141+H142+H143</f>
        <v>100</v>
      </c>
      <c r="I144" s="64">
        <f>I140+I141+I142+I143</f>
        <v>50</v>
      </c>
      <c r="J144" s="64"/>
      <c r="K144" s="65">
        <f>K140+K141+K142+K143</f>
        <v>20520</v>
      </c>
      <c r="L144" s="28"/>
      <c r="M144" s="28"/>
      <c r="N144" s="28"/>
      <c r="O144" s="28"/>
    </row>
    <row r="145" spans="1:15" ht="93.75">
      <c r="A145" s="28" t="s">
        <v>21</v>
      </c>
      <c r="B145" s="62">
        <v>2</v>
      </c>
      <c r="C145" s="28" t="s">
        <v>161</v>
      </c>
      <c r="D145" s="35" t="s">
        <v>48</v>
      </c>
      <c r="E145" s="28" t="s">
        <v>110</v>
      </c>
      <c r="F145" s="28" t="s">
        <v>108</v>
      </c>
      <c r="G145" s="192" t="s">
        <v>585</v>
      </c>
      <c r="H145" s="60">
        <v>2</v>
      </c>
      <c r="I145" s="60">
        <v>2</v>
      </c>
      <c r="J145" s="60">
        <v>550</v>
      </c>
      <c r="K145" s="61">
        <f t="shared" si="11"/>
        <v>1100</v>
      </c>
      <c r="L145" s="28" t="s">
        <v>16</v>
      </c>
      <c r="M145" s="28"/>
      <c r="N145" s="28"/>
      <c r="O145" s="27" t="s">
        <v>638</v>
      </c>
    </row>
    <row r="146" spans="1:15" ht="93.75">
      <c r="A146" s="28" t="s">
        <v>21</v>
      </c>
      <c r="B146" s="62">
        <v>2</v>
      </c>
      <c r="C146" s="28" t="s">
        <v>161</v>
      </c>
      <c r="D146" s="35" t="s">
        <v>48</v>
      </c>
      <c r="E146" s="28" t="s">
        <v>110</v>
      </c>
      <c r="F146" s="28" t="s">
        <v>108</v>
      </c>
      <c r="G146" s="192" t="s">
        <v>585</v>
      </c>
      <c r="H146" s="60">
        <v>2</v>
      </c>
      <c r="I146" s="60"/>
      <c r="J146" s="60"/>
      <c r="K146" s="61">
        <f t="shared" si="11"/>
        <v>0</v>
      </c>
      <c r="L146" s="28" t="s">
        <v>16</v>
      </c>
      <c r="M146" s="28"/>
      <c r="N146" s="28"/>
      <c r="O146" s="27" t="s">
        <v>638</v>
      </c>
    </row>
    <row r="147" spans="1:15" ht="18.75">
      <c r="A147" s="28"/>
      <c r="B147" s="62"/>
      <c r="C147" s="28"/>
      <c r="D147" s="28"/>
      <c r="E147" s="28"/>
      <c r="F147" s="28"/>
      <c r="G147" s="192"/>
      <c r="H147" s="60"/>
      <c r="I147" s="60"/>
      <c r="J147" s="60"/>
      <c r="K147" s="61">
        <f t="shared" si="11"/>
        <v>0</v>
      </c>
      <c r="L147" s="28"/>
      <c r="M147" s="28"/>
      <c r="N147" s="28"/>
      <c r="O147" s="28"/>
    </row>
    <row r="148" spans="1:15" ht="18.75">
      <c r="A148" s="28"/>
      <c r="B148" s="62"/>
      <c r="C148" s="28"/>
      <c r="D148" s="28"/>
      <c r="E148" s="28"/>
      <c r="F148" s="28"/>
      <c r="G148" s="192"/>
      <c r="H148" s="60"/>
      <c r="I148" s="60"/>
      <c r="J148" s="60"/>
      <c r="K148" s="61">
        <f t="shared" si="11"/>
        <v>0</v>
      </c>
      <c r="L148" s="28"/>
      <c r="M148" s="28"/>
      <c r="N148" s="28"/>
      <c r="O148" s="28"/>
    </row>
    <row r="149" spans="1:15" ht="18.75">
      <c r="A149" s="28"/>
      <c r="B149" s="62"/>
      <c r="C149" s="28"/>
      <c r="D149" s="28"/>
      <c r="E149" s="28"/>
      <c r="F149" s="28"/>
      <c r="G149" s="192"/>
      <c r="H149" s="64">
        <f>H145+H146+H147+H148</f>
        <v>4</v>
      </c>
      <c r="I149" s="64">
        <f>I145+I146+I147+I148</f>
        <v>2</v>
      </c>
      <c r="J149" s="64"/>
      <c r="K149" s="65">
        <f>K145+K146+K147+K148</f>
        <v>1100</v>
      </c>
      <c r="L149" s="28"/>
      <c r="M149" s="28"/>
      <c r="N149" s="28"/>
      <c r="O149" s="28"/>
    </row>
    <row r="150" spans="1:15" s="123" customFormat="1" ht="56.25">
      <c r="A150" s="125"/>
      <c r="B150" s="126">
        <v>2</v>
      </c>
      <c r="C150" s="125" t="s">
        <v>165</v>
      </c>
      <c r="D150" s="127" t="s">
        <v>166</v>
      </c>
      <c r="E150" s="125" t="s">
        <v>330</v>
      </c>
      <c r="F150" s="125" t="s">
        <v>108</v>
      </c>
      <c r="G150" s="188" t="s">
        <v>171</v>
      </c>
      <c r="H150" s="126">
        <v>9</v>
      </c>
      <c r="I150" s="126">
        <v>9</v>
      </c>
      <c r="J150" s="126">
        <v>223</v>
      </c>
      <c r="K150" s="129">
        <f>I150*J150</f>
        <v>2007</v>
      </c>
      <c r="L150" s="125" t="s">
        <v>177</v>
      </c>
      <c r="M150" s="125"/>
      <c r="N150" s="125"/>
      <c r="O150" s="118" t="s">
        <v>627</v>
      </c>
    </row>
    <row r="151" spans="1:15" s="123" customFormat="1" ht="56.25">
      <c r="A151" s="125"/>
      <c r="B151" s="126">
        <v>2</v>
      </c>
      <c r="C151" s="125" t="s">
        <v>165</v>
      </c>
      <c r="D151" s="127" t="s">
        <v>166</v>
      </c>
      <c r="E151" s="125" t="s">
        <v>192</v>
      </c>
      <c r="F151" s="125" t="s">
        <v>108</v>
      </c>
      <c r="G151" s="188" t="s">
        <v>116</v>
      </c>
      <c r="H151" s="126">
        <v>15</v>
      </c>
      <c r="I151" s="126">
        <v>15</v>
      </c>
      <c r="J151" s="126">
        <v>327</v>
      </c>
      <c r="K151" s="129">
        <f t="shared" ref="K151:K152" si="14">I151*J151</f>
        <v>4905</v>
      </c>
      <c r="L151" s="125" t="s">
        <v>177</v>
      </c>
      <c r="M151" s="125"/>
      <c r="N151" s="125"/>
      <c r="O151" s="118" t="s">
        <v>182</v>
      </c>
    </row>
    <row r="152" spans="1:15" s="123" customFormat="1" ht="56.25">
      <c r="A152" s="125"/>
      <c r="B152" s="126">
        <v>2</v>
      </c>
      <c r="C152" s="125" t="s">
        <v>165</v>
      </c>
      <c r="D152" s="127" t="s">
        <v>166</v>
      </c>
      <c r="E152" s="125" t="s">
        <v>193</v>
      </c>
      <c r="F152" s="125" t="s">
        <v>108</v>
      </c>
      <c r="G152" s="188" t="s">
        <v>116</v>
      </c>
      <c r="H152" s="126">
        <v>19</v>
      </c>
      <c r="I152" s="126">
        <v>19</v>
      </c>
      <c r="J152" s="126">
        <v>327</v>
      </c>
      <c r="K152" s="129">
        <f t="shared" si="14"/>
        <v>6213</v>
      </c>
      <c r="L152" s="125" t="s">
        <v>177</v>
      </c>
      <c r="M152" s="125"/>
      <c r="N152" s="125"/>
      <c r="O152" s="118" t="s">
        <v>182</v>
      </c>
    </row>
    <row r="153" spans="1:15" ht="18.75">
      <c r="A153" s="28"/>
      <c r="B153" s="62">
        <v>2</v>
      </c>
      <c r="C153" s="28"/>
      <c r="D153" s="28"/>
      <c r="E153" s="28"/>
      <c r="F153" s="28"/>
      <c r="G153" s="192"/>
      <c r="H153" s="64">
        <f>H150+H151+H152</f>
        <v>43</v>
      </c>
      <c r="I153" s="64">
        <f>I150+I151+I152</f>
        <v>43</v>
      </c>
      <c r="J153" s="64"/>
      <c r="K153" s="65">
        <f>K150+K151+K152</f>
        <v>13125</v>
      </c>
      <c r="L153" s="28"/>
      <c r="M153" s="28"/>
      <c r="N153" s="28"/>
      <c r="O153" s="28"/>
    </row>
    <row r="154" spans="1:15" ht="37.5">
      <c r="A154" s="28"/>
      <c r="B154" s="60">
        <v>2</v>
      </c>
      <c r="C154" s="28" t="s">
        <v>165</v>
      </c>
      <c r="D154" s="22" t="s">
        <v>168</v>
      </c>
      <c r="E154" s="28" t="s">
        <v>197</v>
      </c>
      <c r="F154" s="28" t="s">
        <v>108</v>
      </c>
      <c r="G154" s="192" t="s">
        <v>925</v>
      </c>
      <c r="H154" s="62">
        <v>44</v>
      </c>
      <c r="I154" s="62">
        <v>44</v>
      </c>
      <c r="J154" s="62">
        <v>479.82</v>
      </c>
      <c r="K154" s="61">
        <f>J154*I154</f>
        <v>21112.079999999998</v>
      </c>
      <c r="L154" s="28" t="s">
        <v>16</v>
      </c>
      <c r="M154" s="28"/>
      <c r="N154" s="28"/>
      <c r="O154" s="27" t="s">
        <v>639</v>
      </c>
    </row>
    <row r="155" spans="1:15" ht="37.5">
      <c r="A155" s="28"/>
      <c r="B155" s="62">
        <v>2</v>
      </c>
      <c r="C155" s="28" t="s">
        <v>165</v>
      </c>
      <c r="D155" s="22" t="s">
        <v>168</v>
      </c>
      <c r="E155" s="28" t="s">
        <v>198</v>
      </c>
      <c r="F155" s="28" t="s">
        <v>108</v>
      </c>
      <c r="G155" s="192" t="s">
        <v>118</v>
      </c>
      <c r="H155" s="62">
        <v>8</v>
      </c>
      <c r="I155" s="62">
        <v>8</v>
      </c>
      <c r="J155" s="62">
        <v>479.82</v>
      </c>
      <c r="K155" s="61">
        <f t="shared" ref="K155:K157" si="15">J155*I155</f>
        <v>3838.56</v>
      </c>
      <c r="L155" s="28" t="s">
        <v>16</v>
      </c>
      <c r="M155" s="28"/>
      <c r="N155" s="28"/>
      <c r="O155" s="27" t="s">
        <v>639</v>
      </c>
    </row>
    <row r="156" spans="1:15" ht="37.5">
      <c r="A156" s="28"/>
      <c r="B156" s="62">
        <v>2</v>
      </c>
      <c r="C156" s="28" t="s">
        <v>165</v>
      </c>
      <c r="D156" s="22" t="s">
        <v>168</v>
      </c>
      <c r="E156" s="28" t="s">
        <v>199</v>
      </c>
      <c r="F156" s="28" t="s">
        <v>108</v>
      </c>
      <c r="G156" s="192" t="s">
        <v>118</v>
      </c>
      <c r="H156" s="62">
        <v>8</v>
      </c>
      <c r="I156" s="62">
        <v>8</v>
      </c>
      <c r="J156" s="62">
        <v>479.82</v>
      </c>
      <c r="K156" s="61">
        <f t="shared" si="15"/>
        <v>3838.56</v>
      </c>
      <c r="L156" s="28" t="s">
        <v>16</v>
      </c>
      <c r="M156" s="28"/>
      <c r="N156" s="28"/>
      <c r="O156" s="27" t="s">
        <v>639</v>
      </c>
    </row>
    <row r="157" spans="1:15" ht="37.5">
      <c r="A157" s="28"/>
      <c r="B157" s="62">
        <v>2</v>
      </c>
      <c r="C157" s="28" t="s">
        <v>165</v>
      </c>
      <c r="D157" s="22" t="s">
        <v>168</v>
      </c>
      <c r="E157" s="28" t="s">
        <v>200</v>
      </c>
      <c r="F157" s="28" t="s">
        <v>108</v>
      </c>
      <c r="G157" s="192" t="s">
        <v>172</v>
      </c>
      <c r="H157" s="62">
        <v>5</v>
      </c>
      <c r="I157" s="62">
        <v>5</v>
      </c>
      <c r="J157" s="62">
        <v>479.82</v>
      </c>
      <c r="K157" s="61">
        <f t="shared" si="15"/>
        <v>2399.1</v>
      </c>
      <c r="L157" s="28" t="s">
        <v>16</v>
      </c>
      <c r="M157" s="28"/>
      <c r="N157" s="28"/>
      <c r="O157" s="27" t="s">
        <v>639</v>
      </c>
    </row>
    <row r="158" spans="1:15" ht="56.25">
      <c r="A158" s="28"/>
      <c r="B158" s="62">
        <v>2</v>
      </c>
      <c r="C158" s="28" t="s">
        <v>858</v>
      </c>
      <c r="D158" s="22" t="s">
        <v>168</v>
      </c>
      <c r="E158" s="28" t="s">
        <v>867</v>
      </c>
      <c r="F158" s="28" t="s">
        <v>108</v>
      </c>
      <c r="G158" s="192" t="s">
        <v>928</v>
      </c>
      <c r="H158" s="62">
        <v>27</v>
      </c>
      <c r="I158" s="62">
        <v>27</v>
      </c>
      <c r="J158" s="62">
        <v>363.57</v>
      </c>
      <c r="K158" s="61">
        <v>9816.39</v>
      </c>
      <c r="L158" s="28" t="s">
        <v>16</v>
      </c>
      <c r="M158" s="28"/>
      <c r="N158" s="28"/>
      <c r="O158" s="27" t="s">
        <v>861</v>
      </c>
    </row>
    <row r="159" spans="1:15" ht="56.25">
      <c r="A159" s="28"/>
      <c r="B159" s="62">
        <v>2</v>
      </c>
      <c r="C159" s="28" t="s">
        <v>859</v>
      </c>
      <c r="D159" s="22" t="s">
        <v>168</v>
      </c>
      <c r="E159" s="28" t="s">
        <v>867</v>
      </c>
      <c r="F159" s="28" t="s">
        <v>108</v>
      </c>
      <c r="G159" s="192" t="s">
        <v>928</v>
      </c>
      <c r="H159" s="62">
        <v>27</v>
      </c>
      <c r="I159" s="62">
        <v>27</v>
      </c>
      <c r="J159" s="62">
        <v>363.57</v>
      </c>
      <c r="K159" s="61" t="s">
        <v>860</v>
      </c>
      <c r="L159" s="28" t="s">
        <v>16</v>
      </c>
      <c r="M159" s="28"/>
      <c r="N159" s="28"/>
      <c r="O159" s="27" t="s">
        <v>861</v>
      </c>
    </row>
    <row r="160" spans="1:15" ht="18.75">
      <c r="A160" s="28"/>
      <c r="B160" s="60"/>
      <c r="C160" s="28"/>
      <c r="D160" s="28"/>
      <c r="E160" s="28"/>
      <c r="F160" s="28"/>
      <c r="G160" s="192"/>
      <c r="H160" s="64">
        <f>H154+H155+H156+H157+H158+H159</f>
        <v>119</v>
      </c>
      <c r="I160" s="64">
        <f>I154+I155+I156+I157+I158+I159</f>
        <v>119</v>
      </c>
      <c r="J160" s="64"/>
      <c r="K160" s="65">
        <f>SUM(K154:K159)</f>
        <v>41004.69</v>
      </c>
      <c r="L160" s="28"/>
      <c r="M160" s="28"/>
      <c r="N160" s="28"/>
      <c r="O160" s="28"/>
    </row>
    <row r="161" spans="1:15" s="123" customFormat="1" ht="37.5">
      <c r="A161" s="125"/>
      <c r="B161" s="126">
        <v>2</v>
      </c>
      <c r="C161" s="125" t="s">
        <v>174</v>
      </c>
      <c r="D161" s="130" t="s">
        <v>169</v>
      </c>
      <c r="E161" s="125" t="s">
        <v>190</v>
      </c>
      <c r="F161" s="125" t="s">
        <v>108</v>
      </c>
      <c r="G161" s="188" t="s">
        <v>136</v>
      </c>
      <c r="H161" s="126">
        <v>6</v>
      </c>
      <c r="I161" s="126">
        <v>6</v>
      </c>
      <c r="J161" s="126">
        <v>344.85</v>
      </c>
      <c r="K161" s="129">
        <f>J161*I161</f>
        <v>2069.1000000000004</v>
      </c>
      <c r="L161" s="125" t="s">
        <v>16</v>
      </c>
      <c r="M161" s="125"/>
      <c r="N161" s="125"/>
      <c r="O161" s="118" t="s">
        <v>181</v>
      </c>
    </row>
    <row r="162" spans="1:15" s="123" customFormat="1" ht="37.5">
      <c r="A162" s="125"/>
      <c r="B162" s="126">
        <v>2</v>
      </c>
      <c r="C162" s="125" t="s">
        <v>175</v>
      </c>
      <c r="D162" s="130" t="s">
        <v>169</v>
      </c>
      <c r="E162" s="125" t="s">
        <v>190</v>
      </c>
      <c r="F162" s="125" t="s">
        <v>108</v>
      </c>
      <c r="G162" s="188" t="s">
        <v>136</v>
      </c>
      <c r="H162" s="126">
        <v>6</v>
      </c>
      <c r="I162" s="126"/>
      <c r="J162" s="126"/>
      <c r="K162" s="129">
        <f>J162*I162</f>
        <v>0</v>
      </c>
      <c r="L162" s="125" t="s">
        <v>16</v>
      </c>
      <c r="M162" s="125"/>
      <c r="N162" s="125"/>
      <c r="O162" s="118" t="s">
        <v>181</v>
      </c>
    </row>
    <row r="163" spans="1:15" ht="37.5">
      <c r="A163" s="28"/>
      <c r="B163" s="62">
        <v>2</v>
      </c>
      <c r="C163" s="28" t="s">
        <v>174</v>
      </c>
      <c r="D163" s="23" t="s">
        <v>169</v>
      </c>
      <c r="E163" s="28" t="s">
        <v>199</v>
      </c>
      <c r="F163" s="28" t="s">
        <v>108</v>
      </c>
      <c r="G163" s="192" t="s">
        <v>927</v>
      </c>
      <c r="H163" s="62">
        <v>4</v>
      </c>
      <c r="I163" s="62">
        <v>4</v>
      </c>
      <c r="J163" s="62">
        <v>558.14</v>
      </c>
      <c r="K163" s="61">
        <f>J163*I163</f>
        <v>2232.56</v>
      </c>
      <c r="L163" s="28" t="s">
        <v>16</v>
      </c>
      <c r="M163" s="28"/>
      <c r="N163" s="28"/>
      <c r="O163" s="27" t="s">
        <v>640</v>
      </c>
    </row>
    <row r="164" spans="1:15" ht="37.5">
      <c r="A164" s="28"/>
      <c r="B164" s="62">
        <v>2</v>
      </c>
      <c r="C164" s="28" t="s">
        <v>175</v>
      </c>
      <c r="D164" s="23" t="s">
        <v>169</v>
      </c>
      <c r="E164" s="28" t="s">
        <v>199</v>
      </c>
      <c r="F164" s="28" t="s">
        <v>108</v>
      </c>
      <c r="G164" s="192" t="s">
        <v>927</v>
      </c>
      <c r="H164" s="62">
        <v>4</v>
      </c>
      <c r="I164" s="62"/>
      <c r="J164" s="62"/>
      <c r="K164" s="61">
        <f>J164*I164</f>
        <v>0</v>
      </c>
      <c r="L164" s="28" t="s">
        <v>16</v>
      </c>
      <c r="M164" s="28"/>
      <c r="N164" s="28"/>
      <c r="O164" s="27" t="s">
        <v>640</v>
      </c>
    </row>
    <row r="165" spans="1:15" ht="37.5">
      <c r="A165" s="28"/>
      <c r="B165" s="62">
        <v>2</v>
      </c>
      <c r="C165" s="28" t="s">
        <v>167</v>
      </c>
      <c r="D165" s="22" t="s">
        <v>170</v>
      </c>
      <c r="E165" s="28" t="s">
        <v>201</v>
      </c>
      <c r="F165" s="28" t="s">
        <v>108</v>
      </c>
      <c r="G165" s="192" t="s">
        <v>160</v>
      </c>
      <c r="H165" s="62">
        <v>20</v>
      </c>
      <c r="I165" s="62">
        <v>20</v>
      </c>
      <c r="J165" s="62">
        <v>275</v>
      </c>
      <c r="K165" s="61">
        <f t="shared" ref="K165" si="16">J165*I165</f>
        <v>5500</v>
      </c>
      <c r="L165" s="28" t="s">
        <v>176</v>
      </c>
      <c r="M165" s="28"/>
      <c r="N165" s="28"/>
      <c r="O165" s="27" t="s">
        <v>638</v>
      </c>
    </row>
    <row r="166" spans="1:15" ht="18.75">
      <c r="A166" s="28"/>
      <c r="B166" s="60"/>
      <c r="C166" s="28"/>
      <c r="D166" s="28"/>
      <c r="E166" s="28"/>
      <c r="F166" s="28"/>
      <c r="G166" s="192"/>
      <c r="H166" s="64">
        <f>H161+H162+H163+H164+H165</f>
        <v>40</v>
      </c>
      <c r="I166" s="64">
        <f>I161+I162+I163+I164+I165</f>
        <v>30</v>
      </c>
      <c r="J166" s="64"/>
      <c r="K166" s="65">
        <f>K161+K162+K163+K164+K165</f>
        <v>9801.66</v>
      </c>
      <c r="L166" s="28"/>
      <c r="M166" s="28"/>
      <c r="N166" s="28"/>
      <c r="O166" s="28"/>
    </row>
    <row r="167" spans="1:15" s="123" customFormat="1" ht="37.5">
      <c r="A167" s="125"/>
      <c r="B167" s="128">
        <v>2</v>
      </c>
      <c r="C167" s="125" t="s">
        <v>178</v>
      </c>
      <c r="D167" s="125" t="s">
        <v>183</v>
      </c>
      <c r="E167" s="125" t="s">
        <v>191</v>
      </c>
      <c r="F167" s="125" t="s">
        <v>108</v>
      </c>
      <c r="G167" s="188" t="s">
        <v>112</v>
      </c>
      <c r="H167" s="126">
        <v>30</v>
      </c>
      <c r="I167" s="126">
        <v>30</v>
      </c>
      <c r="J167" s="126">
        <v>396</v>
      </c>
      <c r="K167" s="129">
        <f t="shared" ref="K167:K170" si="17">J167*I167</f>
        <v>11880</v>
      </c>
      <c r="L167" s="125" t="s">
        <v>31</v>
      </c>
      <c r="M167" s="125"/>
      <c r="N167" s="125"/>
      <c r="O167" s="118" t="s">
        <v>180</v>
      </c>
    </row>
    <row r="168" spans="1:15" s="123" customFormat="1" ht="37.5">
      <c r="A168" s="125"/>
      <c r="B168" s="128">
        <v>2</v>
      </c>
      <c r="C168" s="125" t="s">
        <v>179</v>
      </c>
      <c r="D168" s="125" t="s">
        <v>183</v>
      </c>
      <c r="E168" s="125" t="s">
        <v>191</v>
      </c>
      <c r="F168" s="125" t="s">
        <v>108</v>
      </c>
      <c r="G168" s="188" t="s">
        <v>112</v>
      </c>
      <c r="H168" s="126">
        <v>30</v>
      </c>
      <c r="I168" s="126"/>
      <c r="J168" s="126"/>
      <c r="K168" s="129">
        <f t="shared" si="17"/>
        <v>0</v>
      </c>
      <c r="L168" s="125" t="s">
        <v>31</v>
      </c>
      <c r="M168" s="125"/>
      <c r="N168" s="125"/>
      <c r="O168" s="118" t="s">
        <v>180</v>
      </c>
    </row>
    <row r="169" spans="1:15" ht="18.75">
      <c r="A169" s="28"/>
      <c r="B169" s="60"/>
      <c r="C169" s="28"/>
      <c r="D169" s="28"/>
      <c r="E169" s="28"/>
      <c r="F169" s="28"/>
      <c r="G169" s="192"/>
      <c r="H169" s="62"/>
      <c r="I169" s="62"/>
      <c r="J169" s="62"/>
      <c r="K169" s="61">
        <f t="shared" si="17"/>
        <v>0</v>
      </c>
      <c r="L169" s="28"/>
      <c r="M169" s="28"/>
      <c r="N169" s="28"/>
      <c r="O169" s="28"/>
    </row>
    <row r="170" spans="1:15" ht="18.75">
      <c r="A170" s="28"/>
      <c r="B170" s="60"/>
      <c r="C170" s="28"/>
      <c r="D170" s="28"/>
      <c r="E170" s="28"/>
      <c r="F170" s="28"/>
      <c r="G170" s="192"/>
      <c r="H170" s="62"/>
      <c r="I170" s="62"/>
      <c r="J170" s="62"/>
      <c r="K170" s="61">
        <f t="shared" si="17"/>
        <v>0</v>
      </c>
      <c r="L170" s="28"/>
      <c r="M170" s="28"/>
      <c r="N170" s="28"/>
      <c r="O170" s="28"/>
    </row>
    <row r="171" spans="1:15" ht="18.75">
      <c r="A171" s="28"/>
      <c r="B171" s="60"/>
      <c r="C171" s="28"/>
      <c r="D171" s="28"/>
      <c r="E171" s="28"/>
      <c r="F171" s="28"/>
      <c r="G171" s="192"/>
      <c r="H171" s="64">
        <f>H167+H168+H169+H170</f>
        <v>60</v>
      </c>
      <c r="I171" s="64">
        <f>I167+I168+I169+I170</f>
        <v>30</v>
      </c>
      <c r="J171" s="64"/>
      <c r="K171" s="65">
        <f>K167+K168+K169+K170</f>
        <v>11880</v>
      </c>
      <c r="L171" s="28"/>
      <c r="M171" s="28"/>
      <c r="N171" s="28"/>
      <c r="O171" s="28"/>
    </row>
    <row r="172" spans="1:15" ht="56.25">
      <c r="A172" s="28"/>
      <c r="B172" s="60">
        <v>2.2999999999999998</v>
      </c>
      <c r="C172" s="28" t="s">
        <v>908</v>
      </c>
      <c r="D172" s="28" t="s">
        <v>907</v>
      </c>
      <c r="E172" s="28" t="s">
        <v>923</v>
      </c>
      <c r="F172" s="28"/>
      <c r="G172" s="192"/>
      <c r="H172" s="62">
        <v>45</v>
      </c>
      <c r="I172" s="62">
        <v>45</v>
      </c>
      <c r="J172" s="62">
        <v>58.76</v>
      </c>
      <c r="K172" s="61">
        <f>J172*I172</f>
        <v>2644.2</v>
      </c>
      <c r="L172" s="28"/>
      <c r="M172" s="28"/>
      <c r="N172" s="28"/>
      <c r="O172" s="28"/>
    </row>
    <row r="173" spans="1:15" ht="56.25">
      <c r="A173" s="28"/>
      <c r="B173" s="60">
        <v>2.2999999999999998</v>
      </c>
      <c r="C173" s="28" t="s">
        <v>914</v>
      </c>
      <c r="D173" s="28" t="s">
        <v>907</v>
      </c>
      <c r="E173" s="28" t="s">
        <v>923</v>
      </c>
      <c r="F173" s="28"/>
      <c r="G173" s="192"/>
      <c r="H173" s="62">
        <v>45</v>
      </c>
      <c r="I173" s="62">
        <v>45</v>
      </c>
      <c r="J173" s="62">
        <v>45.79</v>
      </c>
      <c r="K173" s="61">
        <f>J173*I173</f>
        <v>2060.5500000000002</v>
      </c>
      <c r="L173" s="28"/>
      <c r="M173" s="28"/>
      <c r="N173" s="28"/>
      <c r="O173" s="28"/>
    </row>
    <row r="174" spans="1:15" ht="56.25">
      <c r="A174" s="28"/>
      <c r="B174" s="60"/>
      <c r="C174" s="28" t="s">
        <v>910</v>
      </c>
      <c r="D174" s="28" t="s">
        <v>909</v>
      </c>
      <c r="E174" s="28" t="s">
        <v>923</v>
      </c>
      <c r="F174" s="28"/>
      <c r="G174" s="192"/>
      <c r="H174" s="62">
        <v>3</v>
      </c>
      <c r="I174" s="62">
        <v>3</v>
      </c>
      <c r="J174" s="62">
        <v>26.76</v>
      </c>
      <c r="K174" s="61">
        <f t="shared" ref="K174:K177" si="18">J174*I174</f>
        <v>80.28</v>
      </c>
      <c r="L174" s="28"/>
      <c r="M174" s="28"/>
      <c r="N174" s="28"/>
      <c r="O174" s="28"/>
    </row>
    <row r="175" spans="1:15" ht="75">
      <c r="A175" s="28"/>
      <c r="B175" s="60"/>
      <c r="C175" s="28" t="s">
        <v>911</v>
      </c>
      <c r="D175" s="28" t="s">
        <v>909</v>
      </c>
      <c r="E175" s="28" t="s">
        <v>923</v>
      </c>
      <c r="F175" s="28"/>
      <c r="G175" s="192"/>
      <c r="H175" s="62">
        <v>3</v>
      </c>
      <c r="I175" s="62">
        <v>3</v>
      </c>
      <c r="J175" s="62">
        <v>98.92</v>
      </c>
      <c r="K175" s="61">
        <f t="shared" si="18"/>
        <v>296.76</v>
      </c>
      <c r="L175" s="28"/>
      <c r="M175" s="28"/>
      <c r="N175" s="28"/>
      <c r="O175" s="28"/>
    </row>
    <row r="176" spans="1:15" ht="56.25">
      <c r="A176" s="28"/>
      <c r="B176" s="60"/>
      <c r="C176" s="28" t="s">
        <v>912</v>
      </c>
      <c r="D176" s="28" t="s">
        <v>909</v>
      </c>
      <c r="E176" s="28" t="s">
        <v>923</v>
      </c>
      <c r="F176" s="28"/>
      <c r="G176" s="192"/>
      <c r="H176" s="62">
        <v>30</v>
      </c>
      <c r="I176" s="62">
        <v>30</v>
      </c>
      <c r="J176" s="62">
        <v>64.540000000000006</v>
      </c>
      <c r="K176" s="61">
        <f t="shared" si="18"/>
        <v>1936.2000000000003</v>
      </c>
      <c r="L176" s="28"/>
      <c r="M176" s="28"/>
      <c r="N176" s="28"/>
      <c r="O176" s="28"/>
    </row>
    <row r="177" spans="1:15" ht="56.25">
      <c r="A177" s="28"/>
      <c r="B177" s="60"/>
      <c r="C177" s="28" t="s">
        <v>913</v>
      </c>
      <c r="D177" s="28" t="s">
        <v>909</v>
      </c>
      <c r="E177" s="28" t="s">
        <v>923</v>
      </c>
      <c r="F177" s="28"/>
      <c r="G177" s="192"/>
      <c r="H177" s="62">
        <v>60</v>
      </c>
      <c r="I177" s="62">
        <v>60</v>
      </c>
      <c r="J177" s="62">
        <v>49.06</v>
      </c>
      <c r="K177" s="61">
        <f t="shared" si="18"/>
        <v>2943.6000000000004</v>
      </c>
      <c r="L177" s="28"/>
      <c r="M177" s="28"/>
      <c r="N177" s="28"/>
      <c r="O177" s="28"/>
    </row>
    <row r="178" spans="1:15" ht="18.75">
      <c r="A178" s="28"/>
      <c r="B178" s="60"/>
      <c r="C178" s="28"/>
      <c r="D178" s="28"/>
      <c r="E178" s="28"/>
      <c r="F178" s="28"/>
      <c r="G178" s="192"/>
      <c r="H178" s="64">
        <f>H172+H173+H174+H175+H176+H177</f>
        <v>186</v>
      </c>
      <c r="I178" s="64">
        <f>I172+I173+I174+I175+I176+I177</f>
        <v>186</v>
      </c>
      <c r="J178" s="64"/>
      <c r="K178" s="65">
        <f>K172+K173+K174+K175+K176+K177</f>
        <v>9961.59</v>
      </c>
      <c r="L178" s="28"/>
      <c r="M178" s="28"/>
      <c r="N178" s="28"/>
      <c r="O178" s="28"/>
    </row>
    <row r="179" spans="1:15" ht="37.5">
      <c r="A179" s="27" t="s">
        <v>13</v>
      </c>
      <c r="B179" s="62">
        <v>3</v>
      </c>
      <c r="C179" s="193" t="s">
        <v>134</v>
      </c>
      <c r="D179" s="35" t="s">
        <v>35</v>
      </c>
      <c r="E179" s="28" t="s">
        <v>651</v>
      </c>
      <c r="F179" s="28" t="s">
        <v>108</v>
      </c>
      <c r="G179" s="60" t="s">
        <v>119</v>
      </c>
      <c r="H179" s="60">
        <v>50</v>
      </c>
      <c r="I179" s="60">
        <v>50</v>
      </c>
      <c r="J179" s="60">
        <v>764.5</v>
      </c>
      <c r="K179" s="61">
        <f>I179*J179</f>
        <v>38225</v>
      </c>
      <c r="L179" s="28" t="s">
        <v>16</v>
      </c>
      <c r="M179" s="28"/>
      <c r="N179" s="28"/>
      <c r="O179" s="27" t="s">
        <v>646</v>
      </c>
    </row>
    <row r="180" spans="1:15" ht="37.5">
      <c r="A180" s="27" t="s">
        <v>13</v>
      </c>
      <c r="B180" s="62">
        <v>3</v>
      </c>
      <c r="C180" s="193" t="s">
        <v>121</v>
      </c>
      <c r="D180" s="35" t="s">
        <v>35</v>
      </c>
      <c r="E180" s="28" t="s">
        <v>652</v>
      </c>
      <c r="F180" s="28" t="s">
        <v>108</v>
      </c>
      <c r="G180" s="60" t="s">
        <v>119</v>
      </c>
      <c r="H180" s="60">
        <v>50</v>
      </c>
      <c r="I180" s="60"/>
      <c r="J180" s="60"/>
      <c r="K180" s="61">
        <f t="shared" ref="K180" si="19">I180*J180</f>
        <v>0</v>
      </c>
      <c r="L180" s="28" t="s">
        <v>16</v>
      </c>
      <c r="M180" s="28"/>
      <c r="N180" s="28"/>
      <c r="O180" s="27" t="s">
        <v>646</v>
      </c>
    </row>
    <row r="181" spans="1:15" ht="18.75">
      <c r="A181" s="27"/>
      <c r="B181" s="62"/>
      <c r="C181" s="193"/>
      <c r="D181" s="35"/>
      <c r="E181" s="30"/>
      <c r="F181" s="28"/>
      <c r="G181" s="60"/>
      <c r="H181" s="60"/>
      <c r="I181" s="60"/>
      <c r="J181" s="60"/>
      <c r="K181" s="61">
        <f>I181*J181</f>
        <v>0</v>
      </c>
      <c r="L181" s="28"/>
      <c r="M181" s="28"/>
      <c r="N181" s="28"/>
      <c r="O181" s="27"/>
    </row>
    <row r="182" spans="1:15" ht="18.75">
      <c r="A182" s="27"/>
      <c r="B182" s="62"/>
      <c r="C182" s="193"/>
      <c r="D182" s="35"/>
      <c r="E182" s="30"/>
      <c r="F182" s="28"/>
      <c r="G182" s="60"/>
      <c r="H182" s="60"/>
      <c r="I182" s="60"/>
      <c r="J182" s="60"/>
      <c r="K182" s="61"/>
      <c r="L182" s="28"/>
      <c r="M182" s="28"/>
      <c r="N182" s="28"/>
      <c r="O182" s="27"/>
    </row>
    <row r="183" spans="1:15" ht="18.75">
      <c r="A183" s="28"/>
      <c r="B183" s="62"/>
      <c r="C183" s="210"/>
      <c r="D183" s="7"/>
      <c r="E183" s="7"/>
      <c r="F183" s="7"/>
      <c r="G183" s="98"/>
      <c r="H183" s="64">
        <f>H179+H180+H181+H182</f>
        <v>100</v>
      </c>
      <c r="I183" s="64">
        <f>I179+I180+I181+I182</f>
        <v>50</v>
      </c>
      <c r="J183" s="64"/>
      <c r="K183" s="65">
        <f>K179+K180+K181+K182</f>
        <v>38225</v>
      </c>
      <c r="L183" s="28"/>
      <c r="M183" s="28"/>
      <c r="N183" s="28"/>
      <c r="O183" s="28"/>
    </row>
    <row r="184" spans="1:15" s="123" customFormat="1" ht="37.5">
      <c r="A184" s="125" t="s">
        <v>29</v>
      </c>
      <c r="B184" s="126">
        <v>3</v>
      </c>
      <c r="C184" s="189" t="s">
        <v>206</v>
      </c>
      <c r="D184" s="125" t="s">
        <v>43</v>
      </c>
      <c r="E184" s="125" t="s">
        <v>319</v>
      </c>
      <c r="F184" s="125" t="s">
        <v>108</v>
      </c>
      <c r="G184" s="128" t="s">
        <v>116</v>
      </c>
      <c r="H184" s="128">
        <v>30</v>
      </c>
      <c r="I184" s="128">
        <v>30</v>
      </c>
      <c r="J184" s="128">
        <v>704</v>
      </c>
      <c r="K184" s="129">
        <f t="shared" ref="K184:K191" si="20">I184*J184</f>
        <v>21120</v>
      </c>
      <c r="L184" s="125" t="s">
        <v>31</v>
      </c>
      <c r="M184" s="125"/>
      <c r="N184" s="125"/>
      <c r="O184" s="118" t="s">
        <v>210</v>
      </c>
    </row>
    <row r="185" spans="1:15" s="123" customFormat="1" ht="37.5">
      <c r="A185" s="125" t="s">
        <v>29</v>
      </c>
      <c r="B185" s="126">
        <v>3</v>
      </c>
      <c r="C185" s="189" t="s">
        <v>207</v>
      </c>
      <c r="D185" s="125" t="s">
        <v>43</v>
      </c>
      <c r="E185" s="125" t="s">
        <v>319</v>
      </c>
      <c r="F185" s="125" t="s">
        <v>108</v>
      </c>
      <c r="G185" s="128" t="s">
        <v>116</v>
      </c>
      <c r="H185" s="128">
        <v>30</v>
      </c>
      <c r="I185" s="128"/>
      <c r="J185" s="128"/>
      <c r="K185" s="129">
        <f t="shared" si="20"/>
        <v>0</v>
      </c>
      <c r="L185" s="125" t="s">
        <v>31</v>
      </c>
      <c r="M185" s="125"/>
      <c r="N185" s="125"/>
      <c r="O185" s="118" t="s">
        <v>210</v>
      </c>
    </row>
    <row r="186" spans="1:15" s="123" customFormat="1" ht="37.5">
      <c r="A186" s="125" t="s">
        <v>29</v>
      </c>
      <c r="B186" s="126">
        <v>3</v>
      </c>
      <c r="C186" s="189" t="s">
        <v>208</v>
      </c>
      <c r="D186" s="125" t="s">
        <v>43</v>
      </c>
      <c r="E186" s="125" t="s">
        <v>319</v>
      </c>
      <c r="F186" s="125" t="s">
        <v>108</v>
      </c>
      <c r="G186" s="128" t="s">
        <v>116</v>
      </c>
      <c r="H186" s="128">
        <v>30</v>
      </c>
      <c r="I186" s="128"/>
      <c r="J186" s="128"/>
      <c r="K186" s="129">
        <f t="shared" si="20"/>
        <v>0</v>
      </c>
      <c r="L186" s="125" t="s">
        <v>31</v>
      </c>
      <c r="M186" s="125"/>
      <c r="N186" s="125"/>
      <c r="O186" s="118" t="s">
        <v>210</v>
      </c>
    </row>
    <row r="187" spans="1:15" s="123" customFormat="1" ht="37.5">
      <c r="A187" s="125" t="s">
        <v>29</v>
      </c>
      <c r="B187" s="126">
        <v>3</v>
      </c>
      <c r="C187" s="189" t="s">
        <v>209</v>
      </c>
      <c r="D187" s="125" t="s">
        <v>43</v>
      </c>
      <c r="E187" s="125" t="s">
        <v>319</v>
      </c>
      <c r="F187" s="125" t="s">
        <v>108</v>
      </c>
      <c r="G187" s="128" t="s">
        <v>116</v>
      </c>
      <c r="H187" s="128">
        <v>30</v>
      </c>
      <c r="I187" s="128"/>
      <c r="J187" s="128"/>
      <c r="K187" s="129">
        <f t="shared" si="20"/>
        <v>0</v>
      </c>
      <c r="L187" s="125" t="s">
        <v>31</v>
      </c>
      <c r="M187" s="125"/>
      <c r="N187" s="125"/>
      <c r="O187" s="118" t="s">
        <v>210</v>
      </c>
    </row>
    <row r="188" spans="1:15" s="123" customFormat="1" ht="37.5">
      <c r="A188" s="125" t="s">
        <v>29</v>
      </c>
      <c r="B188" s="126">
        <v>3</v>
      </c>
      <c r="C188" s="189" t="s">
        <v>206</v>
      </c>
      <c r="D188" s="125" t="s">
        <v>43</v>
      </c>
      <c r="E188" s="125" t="s">
        <v>320</v>
      </c>
      <c r="F188" s="125" t="s">
        <v>108</v>
      </c>
      <c r="G188" s="128" t="s">
        <v>116</v>
      </c>
      <c r="H188" s="128">
        <v>30</v>
      </c>
      <c r="I188" s="128">
        <v>30</v>
      </c>
      <c r="J188" s="128">
        <v>704</v>
      </c>
      <c r="K188" s="129">
        <f t="shared" si="20"/>
        <v>21120</v>
      </c>
      <c r="L188" s="125" t="s">
        <v>31</v>
      </c>
      <c r="M188" s="125"/>
      <c r="N188" s="125"/>
      <c r="O188" s="118" t="s">
        <v>210</v>
      </c>
    </row>
    <row r="189" spans="1:15" s="123" customFormat="1" ht="37.5">
      <c r="A189" s="125" t="s">
        <v>29</v>
      </c>
      <c r="B189" s="126">
        <v>3</v>
      </c>
      <c r="C189" s="189" t="s">
        <v>207</v>
      </c>
      <c r="D189" s="125" t="s">
        <v>43</v>
      </c>
      <c r="E189" s="125" t="s">
        <v>320</v>
      </c>
      <c r="F189" s="125" t="s">
        <v>108</v>
      </c>
      <c r="G189" s="128" t="s">
        <v>116</v>
      </c>
      <c r="H189" s="128">
        <v>30</v>
      </c>
      <c r="I189" s="128"/>
      <c r="J189" s="128"/>
      <c r="K189" s="129">
        <f t="shared" si="20"/>
        <v>0</v>
      </c>
      <c r="L189" s="125" t="s">
        <v>31</v>
      </c>
      <c r="M189" s="125"/>
      <c r="N189" s="125"/>
      <c r="O189" s="118" t="s">
        <v>210</v>
      </c>
    </row>
    <row r="190" spans="1:15" s="123" customFormat="1" ht="37.5">
      <c r="A190" s="125" t="s">
        <v>29</v>
      </c>
      <c r="B190" s="126">
        <v>3</v>
      </c>
      <c r="C190" s="189" t="s">
        <v>208</v>
      </c>
      <c r="D190" s="125" t="s">
        <v>43</v>
      </c>
      <c r="E190" s="125" t="s">
        <v>320</v>
      </c>
      <c r="F190" s="125" t="s">
        <v>108</v>
      </c>
      <c r="G190" s="128" t="s">
        <v>116</v>
      </c>
      <c r="H190" s="128">
        <v>30</v>
      </c>
      <c r="I190" s="128"/>
      <c r="J190" s="128"/>
      <c r="K190" s="129">
        <f t="shared" si="20"/>
        <v>0</v>
      </c>
      <c r="L190" s="125" t="s">
        <v>31</v>
      </c>
      <c r="M190" s="125"/>
      <c r="N190" s="125"/>
      <c r="O190" s="118" t="s">
        <v>210</v>
      </c>
    </row>
    <row r="191" spans="1:15" s="123" customFormat="1" ht="37.5">
      <c r="A191" s="125" t="s">
        <v>29</v>
      </c>
      <c r="B191" s="126">
        <v>3</v>
      </c>
      <c r="C191" s="189" t="s">
        <v>209</v>
      </c>
      <c r="D191" s="125" t="s">
        <v>43</v>
      </c>
      <c r="E191" s="125" t="s">
        <v>320</v>
      </c>
      <c r="F191" s="125" t="s">
        <v>108</v>
      </c>
      <c r="G191" s="128" t="s">
        <v>116</v>
      </c>
      <c r="H191" s="128">
        <v>30</v>
      </c>
      <c r="I191" s="128"/>
      <c r="J191" s="128"/>
      <c r="K191" s="129">
        <f t="shared" si="20"/>
        <v>0</v>
      </c>
      <c r="L191" s="125" t="s">
        <v>31</v>
      </c>
      <c r="M191" s="125"/>
      <c r="N191" s="125"/>
      <c r="O191" s="118" t="s">
        <v>210</v>
      </c>
    </row>
    <row r="192" spans="1:15" ht="18.75">
      <c r="A192" s="28"/>
      <c r="B192" s="62"/>
      <c r="C192" s="211"/>
      <c r="D192" s="28"/>
      <c r="E192" s="28"/>
      <c r="F192" s="28"/>
      <c r="G192" s="60"/>
      <c r="H192" s="64">
        <f>H184+H185+H186+H187+H188+H189+H190+H191</f>
        <v>240</v>
      </c>
      <c r="I192" s="64">
        <f>I184+I185+I186+I187+I188+I189+I190+I191</f>
        <v>60</v>
      </c>
      <c r="J192" s="64"/>
      <c r="K192" s="65">
        <f>K184+K185+K186+K187+K188+K189+K190+K191</f>
        <v>42240</v>
      </c>
      <c r="L192" s="28"/>
      <c r="M192" s="28"/>
      <c r="N192" s="28"/>
      <c r="O192" s="28"/>
    </row>
    <row r="193" spans="1:15" ht="56.25">
      <c r="A193" s="28" t="s">
        <v>21</v>
      </c>
      <c r="B193" s="62">
        <v>3</v>
      </c>
      <c r="C193" s="193" t="s">
        <v>184</v>
      </c>
      <c r="D193" s="28" t="s">
        <v>185</v>
      </c>
      <c r="E193" s="28" t="s">
        <v>123</v>
      </c>
      <c r="F193" s="28" t="s">
        <v>108</v>
      </c>
      <c r="G193" s="60" t="s">
        <v>925</v>
      </c>
      <c r="H193" s="60">
        <v>4</v>
      </c>
      <c r="I193" s="60">
        <v>4</v>
      </c>
      <c r="J193" s="60">
        <v>382.91</v>
      </c>
      <c r="K193" s="61">
        <f>I193*J193</f>
        <v>1531.64</v>
      </c>
      <c r="L193" s="28"/>
      <c r="M193" s="28"/>
      <c r="N193" s="28"/>
      <c r="O193" s="27" t="s">
        <v>631</v>
      </c>
    </row>
    <row r="194" spans="1:15" ht="18.75">
      <c r="A194" s="28"/>
      <c r="B194" s="62"/>
      <c r="C194" s="193"/>
      <c r="D194" s="28"/>
      <c r="E194" s="28"/>
      <c r="F194" s="28"/>
      <c r="G194" s="60"/>
      <c r="H194" s="60"/>
      <c r="I194" s="60"/>
      <c r="J194" s="60"/>
      <c r="K194" s="61"/>
      <c r="L194" s="28"/>
      <c r="M194" s="28"/>
      <c r="N194" s="28"/>
      <c r="O194" s="27"/>
    </row>
    <row r="195" spans="1:15" ht="18.75">
      <c r="A195" s="28"/>
      <c r="B195" s="62"/>
      <c r="C195" s="193"/>
      <c r="D195" s="28"/>
      <c r="E195" s="28"/>
      <c r="F195" s="28"/>
      <c r="G195" s="60"/>
      <c r="H195" s="60"/>
      <c r="I195" s="60"/>
      <c r="J195" s="60"/>
      <c r="K195" s="61">
        <f>I195*J195</f>
        <v>0</v>
      </c>
      <c r="L195" s="28"/>
      <c r="M195" s="28"/>
      <c r="N195" s="28"/>
      <c r="O195" s="28"/>
    </row>
    <row r="196" spans="1:15" ht="19.5">
      <c r="A196" s="28"/>
      <c r="B196" s="62"/>
      <c r="C196" s="193"/>
      <c r="D196" s="28"/>
      <c r="E196" s="28"/>
      <c r="F196" s="28"/>
      <c r="G196" s="60"/>
      <c r="H196" s="64">
        <f>H193+H194+H195</f>
        <v>4</v>
      </c>
      <c r="I196" s="64">
        <f>I193+I194+I195</f>
        <v>4</v>
      </c>
      <c r="J196" s="66"/>
      <c r="K196" s="65">
        <f>K193+K194+K195</f>
        <v>1531.64</v>
      </c>
      <c r="L196" s="28"/>
      <c r="M196" s="28"/>
      <c r="N196" s="28"/>
      <c r="O196" s="28"/>
    </row>
    <row r="197" spans="1:15" ht="37.5">
      <c r="A197" s="27" t="s">
        <v>13</v>
      </c>
      <c r="B197" s="62">
        <v>3</v>
      </c>
      <c r="C197" s="193" t="s">
        <v>154</v>
      </c>
      <c r="D197" s="28" t="s">
        <v>32</v>
      </c>
      <c r="E197" s="28" t="s">
        <v>653</v>
      </c>
      <c r="F197" s="28" t="s">
        <v>108</v>
      </c>
      <c r="G197" s="60" t="s">
        <v>119</v>
      </c>
      <c r="H197" s="60">
        <v>50</v>
      </c>
      <c r="I197" s="60">
        <v>50</v>
      </c>
      <c r="J197" s="60">
        <v>743.16</v>
      </c>
      <c r="K197" s="61">
        <f t="shared" ref="K197:K200" si="21">I197*J197</f>
        <v>37158</v>
      </c>
      <c r="L197" s="28" t="s">
        <v>16</v>
      </c>
      <c r="M197" s="28"/>
      <c r="N197" s="28"/>
      <c r="O197" s="27" t="s">
        <v>644</v>
      </c>
    </row>
    <row r="198" spans="1:15" ht="37.5">
      <c r="A198" s="27" t="s">
        <v>13</v>
      </c>
      <c r="B198" s="62">
        <v>3</v>
      </c>
      <c r="C198" s="193" t="s">
        <v>157</v>
      </c>
      <c r="D198" s="28" t="s">
        <v>32</v>
      </c>
      <c r="E198" s="28" t="s">
        <v>653</v>
      </c>
      <c r="F198" s="28" t="s">
        <v>108</v>
      </c>
      <c r="G198" s="60" t="s">
        <v>119</v>
      </c>
      <c r="H198" s="60">
        <v>50</v>
      </c>
      <c r="I198" s="60"/>
      <c r="J198" s="60"/>
      <c r="K198" s="61">
        <f t="shared" si="21"/>
        <v>0</v>
      </c>
      <c r="L198" s="28" t="s">
        <v>16</v>
      </c>
      <c r="M198" s="28"/>
      <c r="N198" s="28"/>
      <c r="O198" s="27" t="s">
        <v>645</v>
      </c>
    </row>
    <row r="199" spans="1:15" s="123" customFormat="1" ht="37.5">
      <c r="A199" s="118" t="s">
        <v>13</v>
      </c>
      <c r="B199" s="126">
        <v>3</v>
      </c>
      <c r="C199" s="189" t="s">
        <v>154</v>
      </c>
      <c r="D199" s="125" t="s">
        <v>150</v>
      </c>
      <c r="E199" s="125" t="s">
        <v>194</v>
      </c>
      <c r="F199" s="125" t="s">
        <v>108</v>
      </c>
      <c r="G199" s="128" t="s">
        <v>116</v>
      </c>
      <c r="H199" s="128">
        <v>15</v>
      </c>
      <c r="I199" s="128">
        <v>15</v>
      </c>
      <c r="J199" s="128">
        <v>308</v>
      </c>
      <c r="K199" s="129">
        <f t="shared" si="21"/>
        <v>4620</v>
      </c>
      <c r="L199" s="125" t="s">
        <v>176</v>
      </c>
      <c r="M199" s="125"/>
      <c r="N199" s="125"/>
      <c r="O199" s="118" t="s">
        <v>152</v>
      </c>
    </row>
    <row r="200" spans="1:15" s="123" customFormat="1" ht="37.5">
      <c r="A200" s="118" t="s">
        <v>13</v>
      </c>
      <c r="B200" s="126">
        <v>3</v>
      </c>
      <c r="C200" s="189" t="s">
        <v>157</v>
      </c>
      <c r="D200" s="125" t="s">
        <v>150</v>
      </c>
      <c r="E200" s="125" t="s">
        <v>194</v>
      </c>
      <c r="F200" s="125" t="s">
        <v>108</v>
      </c>
      <c r="G200" s="128" t="s">
        <v>116</v>
      </c>
      <c r="H200" s="128">
        <v>15</v>
      </c>
      <c r="I200" s="128"/>
      <c r="J200" s="128"/>
      <c r="K200" s="129">
        <f t="shared" si="21"/>
        <v>0</v>
      </c>
      <c r="L200" s="125" t="s">
        <v>176</v>
      </c>
      <c r="M200" s="125"/>
      <c r="N200" s="125"/>
      <c r="O200" s="118" t="s">
        <v>152</v>
      </c>
    </row>
    <row r="201" spans="1:15" ht="18.75">
      <c r="A201" s="28"/>
      <c r="B201" s="62"/>
      <c r="C201" s="193"/>
      <c r="D201" s="28"/>
      <c r="E201" s="28"/>
      <c r="F201" s="28"/>
      <c r="G201" s="60"/>
      <c r="H201" s="64">
        <f>H197+H198+H199+H200</f>
        <v>130</v>
      </c>
      <c r="I201" s="64">
        <f>I197+I198+I199+I200</f>
        <v>65</v>
      </c>
      <c r="J201" s="64"/>
      <c r="K201" s="65">
        <f>K197+K198+K199+K200</f>
        <v>41778</v>
      </c>
      <c r="L201" s="28"/>
      <c r="M201" s="28"/>
      <c r="N201" s="28"/>
      <c r="O201" s="28"/>
    </row>
    <row r="202" spans="1:15" s="123" customFormat="1" ht="37.5">
      <c r="A202" s="125" t="s">
        <v>29</v>
      </c>
      <c r="B202" s="126">
        <v>3</v>
      </c>
      <c r="C202" s="189" t="s">
        <v>154</v>
      </c>
      <c r="D202" s="125" t="s">
        <v>75</v>
      </c>
      <c r="E202" s="125" t="s">
        <v>319</v>
      </c>
      <c r="F202" s="125" t="s">
        <v>108</v>
      </c>
      <c r="G202" s="128" t="s">
        <v>116</v>
      </c>
      <c r="H202" s="128">
        <v>30</v>
      </c>
      <c r="I202" s="128">
        <v>30</v>
      </c>
      <c r="J202" s="128">
        <v>416</v>
      </c>
      <c r="K202" s="129">
        <f t="shared" ref="K202:K231" si="22">I202*J202</f>
        <v>12480</v>
      </c>
      <c r="L202" s="125" t="s">
        <v>31</v>
      </c>
      <c r="M202" s="125"/>
      <c r="N202" s="125"/>
      <c r="O202" s="118" t="s">
        <v>86</v>
      </c>
    </row>
    <row r="203" spans="1:15" s="123" customFormat="1" ht="37.5">
      <c r="A203" s="125" t="s">
        <v>29</v>
      </c>
      <c r="B203" s="126">
        <v>3</v>
      </c>
      <c r="C203" s="189" t="s">
        <v>157</v>
      </c>
      <c r="D203" s="125" t="s">
        <v>75</v>
      </c>
      <c r="E203" s="125" t="s">
        <v>319</v>
      </c>
      <c r="F203" s="125" t="s">
        <v>108</v>
      </c>
      <c r="G203" s="128" t="s">
        <v>116</v>
      </c>
      <c r="H203" s="128">
        <v>30</v>
      </c>
      <c r="I203" s="128"/>
      <c r="J203" s="128"/>
      <c r="K203" s="129">
        <f t="shared" si="22"/>
        <v>0</v>
      </c>
      <c r="L203" s="125" t="s">
        <v>31</v>
      </c>
      <c r="M203" s="125"/>
      <c r="N203" s="125"/>
      <c r="O203" s="118" t="s">
        <v>86</v>
      </c>
    </row>
    <row r="204" spans="1:15" s="123" customFormat="1" ht="37.5">
      <c r="A204" s="125" t="s">
        <v>29</v>
      </c>
      <c r="B204" s="126">
        <v>3</v>
      </c>
      <c r="C204" s="189" t="s">
        <v>154</v>
      </c>
      <c r="D204" s="125" t="s">
        <v>75</v>
      </c>
      <c r="E204" s="125" t="s">
        <v>320</v>
      </c>
      <c r="F204" s="125" t="s">
        <v>108</v>
      </c>
      <c r="G204" s="128" t="s">
        <v>116</v>
      </c>
      <c r="H204" s="128">
        <v>30</v>
      </c>
      <c r="I204" s="128">
        <v>30</v>
      </c>
      <c r="J204" s="128">
        <v>416</v>
      </c>
      <c r="K204" s="129">
        <f t="shared" si="22"/>
        <v>12480</v>
      </c>
      <c r="L204" s="125" t="s">
        <v>31</v>
      </c>
      <c r="M204" s="125"/>
      <c r="N204" s="125"/>
      <c r="O204" s="118" t="s">
        <v>86</v>
      </c>
    </row>
    <row r="205" spans="1:15" s="123" customFormat="1" ht="37.5">
      <c r="A205" s="125" t="s">
        <v>29</v>
      </c>
      <c r="B205" s="126">
        <v>3</v>
      </c>
      <c r="C205" s="189" t="s">
        <v>157</v>
      </c>
      <c r="D205" s="125" t="s">
        <v>75</v>
      </c>
      <c r="E205" s="125" t="s">
        <v>320</v>
      </c>
      <c r="F205" s="125" t="s">
        <v>108</v>
      </c>
      <c r="G205" s="128" t="s">
        <v>116</v>
      </c>
      <c r="H205" s="128">
        <v>30</v>
      </c>
      <c r="I205" s="128"/>
      <c r="J205" s="128"/>
      <c r="K205" s="129">
        <f t="shared" si="22"/>
        <v>0</v>
      </c>
      <c r="L205" s="125" t="s">
        <v>31</v>
      </c>
      <c r="M205" s="125"/>
      <c r="N205" s="125"/>
      <c r="O205" s="118" t="s">
        <v>86</v>
      </c>
    </row>
    <row r="206" spans="1:15" ht="18.75">
      <c r="A206" s="28"/>
      <c r="B206" s="62"/>
      <c r="C206" s="193"/>
      <c r="D206" s="28"/>
      <c r="E206" s="28"/>
      <c r="F206" s="28"/>
      <c r="G206" s="60"/>
      <c r="H206" s="64">
        <f>H202+H203+H204+H205</f>
        <v>120</v>
      </c>
      <c r="I206" s="64">
        <f>I202+I203+I204+I205</f>
        <v>60</v>
      </c>
      <c r="J206" s="64"/>
      <c r="K206" s="65">
        <f>K202+K203+K204+K205</f>
        <v>24960</v>
      </c>
      <c r="L206" s="28"/>
      <c r="M206" s="28"/>
      <c r="N206" s="28"/>
      <c r="O206" s="28"/>
    </row>
    <row r="207" spans="1:15" ht="56.25">
      <c r="A207" s="28" t="s">
        <v>21</v>
      </c>
      <c r="B207" s="62">
        <v>3</v>
      </c>
      <c r="C207" s="193" t="s">
        <v>211</v>
      </c>
      <c r="D207" s="28" t="s">
        <v>212</v>
      </c>
      <c r="E207" s="28" t="s">
        <v>123</v>
      </c>
      <c r="F207" s="28" t="s">
        <v>108</v>
      </c>
      <c r="G207" s="60" t="s">
        <v>925</v>
      </c>
      <c r="H207" s="60">
        <v>5</v>
      </c>
      <c r="I207" s="60">
        <v>5</v>
      </c>
      <c r="J207" s="60">
        <v>382.91</v>
      </c>
      <c r="K207" s="61">
        <f t="shared" si="22"/>
        <v>1914.5500000000002</v>
      </c>
      <c r="L207" s="28" t="s">
        <v>16</v>
      </c>
      <c r="M207" s="28"/>
      <c r="N207" s="28"/>
      <c r="O207" s="27" t="s">
        <v>647</v>
      </c>
    </row>
    <row r="208" spans="1:15" ht="18.75">
      <c r="A208" s="7"/>
      <c r="B208" s="98"/>
      <c r="C208" s="210"/>
      <c r="D208" s="7"/>
      <c r="E208" s="7"/>
      <c r="F208" s="7"/>
      <c r="G208" s="98"/>
      <c r="H208" s="98"/>
      <c r="I208" s="98"/>
      <c r="J208" s="98"/>
      <c r="K208" s="61">
        <f t="shared" si="22"/>
        <v>0</v>
      </c>
      <c r="L208" s="7"/>
      <c r="M208" s="7"/>
      <c r="N208" s="7"/>
      <c r="O208" s="7"/>
    </row>
    <row r="209" spans="1:15" ht="18.75">
      <c r="A209" s="7"/>
      <c r="B209" s="98"/>
      <c r="C209" s="210"/>
      <c r="D209" s="7"/>
      <c r="E209" s="7"/>
      <c r="F209" s="7"/>
      <c r="G209" s="98"/>
      <c r="H209" s="98"/>
      <c r="I209" s="98"/>
      <c r="J209" s="98"/>
      <c r="K209" s="61">
        <f t="shared" si="22"/>
        <v>0</v>
      </c>
      <c r="L209" s="7"/>
      <c r="M209" s="7"/>
      <c r="N209" s="7"/>
      <c r="O209" s="7"/>
    </row>
    <row r="210" spans="1:15" ht="18.75">
      <c r="A210" s="28"/>
      <c r="B210" s="62"/>
      <c r="C210" s="193"/>
      <c r="D210" s="28"/>
      <c r="E210" s="28"/>
      <c r="F210" s="28"/>
      <c r="G210" s="60"/>
      <c r="H210" s="60"/>
      <c r="I210" s="60"/>
      <c r="J210" s="60"/>
      <c r="K210" s="61">
        <f t="shared" si="22"/>
        <v>0</v>
      </c>
      <c r="L210" s="28"/>
      <c r="M210" s="28"/>
      <c r="N210" s="28"/>
      <c r="O210" s="27"/>
    </row>
    <row r="211" spans="1:15" ht="18.75">
      <c r="A211" s="28"/>
      <c r="B211" s="62"/>
      <c r="C211" s="193"/>
      <c r="D211" s="28"/>
      <c r="E211" s="28"/>
      <c r="F211" s="28"/>
      <c r="G211" s="60"/>
      <c r="H211" s="60"/>
      <c r="I211" s="60"/>
      <c r="J211" s="60"/>
      <c r="K211" s="61">
        <f t="shared" si="22"/>
        <v>0</v>
      </c>
      <c r="L211" s="28"/>
      <c r="M211" s="28"/>
      <c r="N211" s="28"/>
      <c r="O211" s="27"/>
    </row>
    <row r="212" spans="1:15" ht="18.75">
      <c r="A212" s="28"/>
      <c r="B212" s="62"/>
      <c r="C212" s="193"/>
      <c r="D212" s="28"/>
      <c r="E212" s="28"/>
      <c r="F212" s="28"/>
      <c r="G212" s="60"/>
      <c r="H212" s="64">
        <f>H207+H210+H211</f>
        <v>5</v>
      </c>
      <c r="I212" s="64">
        <f>I207+I210+I211</f>
        <v>5</v>
      </c>
      <c r="J212" s="64"/>
      <c r="K212" s="65">
        <f>K207+K210+K211</f>
        <v>1914.5500000000002</v>
      </c>
      <c r="L212" s="28"/>
      <c r="M212" s="28"/>
      <c r="N212" s="28"/>
      <c r="O212" s="28"/>
    </row>
    <row r="213" spans="1:15" ht="37.5">
      <c r="A213" s="27" t="s">
        <v>13</v>
      </c>
      <c r="B213" s="62">
        <v>3</v>
      </c>
      <c r="C213" s="193" t="s">
        <v>216</v>
      </c>
      <c r="D213" s="28" t="s">
        <v>158</v>
      </c>
      <c r="E213" s="28" t="s">
        <v>596</v>
      </c>
      <c r="F213" s="28" t="s">
        <v>108</v>
      </c>
      <c r="G213" s="60" t="s">
        <v>119</v>
      </c>
      <c r="H213" s="60">
        <v>50</v>
      </c>
      <c r="I213" s="60">
        <v>50</v>
      </c>
      <c r="J213" s="60">
        <v>723.14</v>
      </c>
      <c r="K213" s="61">
        <f t="shared" ref="K213" si="23">I213*J213</f>
        <v>36157</v>
      </c>
      <c r="L213" s="28" t="s">
        <v>16</v>
      </c>
      <c r="M213" s="28"/>
      <c r="N213" s="28"/>
      <c r="O213" s="27" t="s">
        <v>649</v>
      </c>
    </row>
    <row r="214" spans="1:15" ht="37.5">
      <c r="A214" s="27" t="s">
        <v>13</v>
      </c>
      <c r="B214" s="62">
        <v>3</v>
      </c>
      <c r="C214" s="193" t="s">
        <v>217</v>
      </c>
      <c r="D214" s="28" t="s">
        <v>158</v>
      </c>
      <c r="E214" s="28" t="s">
        <v>596</v>
      </c>
      <c r="F214" s="28" t="s">
        <v>108</v>
      </c>
      <c r="G214" s="60" t="s">
        <v>119</v>
      </c>
      <c r="H214" s="60">
        <v>50</v>
      </c>
      <c r="I214" s="60"/>
      <c r="J214" s="60"/>
      <c r="K214" s="61">
        <f t="shared" si="22"/>
        <v>0</v>
      </c>
      <c r="L214" s="28" t="s">
        <v>16</v>
      </c>
      <c r="M214" s="28"/>
      <c r="N214" s="28"/>
      <c r="O214" s="27" t="s">
        <v>648</v>
      </c>
    </row>
    <row r="215" spans="1:15" ht="18.75">
      <c r="A215" s="27"/>
      <c r="B215" s="62"/>
      <c r="C215" s="193"/>
      <c r="D215" s="28"/>
      <c r="E215" s="28"/>
      <c r="F215" s="28"/>
      <c r="G215" s="60"/>
      <c r="H215" s="60"/>
      <c r="I215" s="60"/>
      <c r="J215" s="60"/>
      <c r="K215" s="61">
        <f t="shared" si="22"/>
        <v>0</v>
      </c>
      <c r="L215" s="28"/>
      <c r="M215" s="28"/>
      <c r="N215" s="28"/>
      <c r="O215" s="28"/>
    </row>
    <row r="216" spans="1:15" ht="18.75">
      <c r="A216" s="27"/>
      <c r="B216" s="62"/>
      <c r="C216" s="193"/>
      <c r="D216" s="28"/>
      <c r="E216" s="28"/>
      <c r="F216" s="28"/>
      <c r="G216" s="60"/>
      <c r="H216" s="60"/>
      <c r="I216" s="60"/>
      <c r="J216" s="60"/>
      <c r="K216" s="61">
        <f t="shared" si="22"/>
        <v>0</v>
      </c>
      <c r="L216" s="28"/>
      <c r="M216" s="28"/>
      <c r="N216" s="28"/>
      <c r="O216" s="28"/>
    </row>
    <row r="217" spans="1:15" ht="18.75">
      <c r="A217" s="28"/>
      <c r="B217" s="62"/>
      <c r="C217" s="193"/>
      <c r="D217" s="28"/>
      <c r="E217" s="28"/>
      <c r="F217" s="28"/>
      <c r="G217" s="60"/>
      <c r="H217" s="64">
        <f>H213+H214+H215+H216</f>
        <v>100</v>
      </c>
      <c r="I217" s="64">
        <f>I213+I214+I215+I216</f>
        <v>50</v>
      </c>
      <c r="J217" s="64"/>
      <c r="K217" s="65">
        <f>K213+K214+K215+K216</f>
        <v>36157</v>
      </c>
      <c r="L217" s="28"/>
      <c r="M217" s="28"/>
      <c r="N217" s="28"/>
      <c r="O217" s="28"/>
    </row>
    <row r="218" spans="1:15" s="123" customFormat="1" ht="37.5">
      <c r="A218" s="125" t="s">
        <v>29</v>
      </c>
      <c r="B218" s="126">
        <v>3</v>
      </c>
      <c r="C218" s="189" t="s">
        <v>216</v>
      </c>
      <c r="D218" s="125" t="s">
        <v>30</v>
      </c>
      <c r="E218" s="125" t="s">
        <v>319</v>
      </c>
      <c r="F218" s="125" t="s">
        <v>108</v>
      </c>
      <c r="G218" s="128" t="s">
        <v>116</v>
      </c>
      <c r="H218" s="128">
        <v>30</v>
      </c>
      <c r="I218" s="128">
        <v>30</v>
      </c>
      <c r="J218" s="128">
        <v>416</v>
      </c>
      <c r="K218" s="129">
        <f>J218*I218</f>
        <v>12480</v>
      </c>
      <c r="L218" s="125" t="s">
        <v>31</v>
      </c>
      <c r="M218" s="125"/>
      <c r="N218" s="125"/>
      <c r="O218" s="118" t="s">
        <v>86</v>
      </c>
    </row>
    <row r="219" spans="1:15" s="123" customFormat="1" ht="37.5">
      <c r="A219" s="125" t="s">
        <v>29</v>
      </c>
      <c r="B219" s="126">
        <v>3</v>
      </c>
      <c r="C219" s="189" t="s">
        <v>217</v>
      </c>
      <c r="D219" s="125" t="s">
        <v>30</v>
      </c>
      <c r="E219" s="125" t="s">
        <v>319</v>
      </c>
      <c r="F219" s="125" t="s">
        <v>108</v>
      </c>
      <c r="G219" s="128" t="s">
        <v>116</v>
      </c>
      <c r="H219" s="128">
        <v>30</v>
      </c>
      <c r="I219" s="128"/>
      <c r="J219" s="128"/>
      <c r="K219" s="129">
        <f t="shared" ref="K219:K221" si="24">I219*J219</f>
        <v>0</v>
      </c>
      <c r="L219" s="125" t="s">
        <v>31</v>
      </c>
      <c r="M219" s="125"/>
      <c r="N219" s="125"/>
      <c r="O219" s="118" t="s">
        <v>86</v>
      </c>
    </row>
    <row r="220" spans="1:15" s="123" customFormat="1" ht="37.5">
      <c r="A220" s="125" t="s">
        <v>29</v>
      </c>
      <c r="B220" s="126">
        <v>3</v>
      </c>
      <c r="C220" s="189" t="s">
        <v>216</v>
      </c>
      <c r="D220" s="125" t="s">
        <v>30</v>
      </c>
      <c r="E220" s="125" t="s">
        <v>320</v>
      </c>
      <c r="F220" s="125" t="s">
        <v>108</v>
      </c>
      <c r="G220" s="128" t="s">
        <v>116</v>
      </c>
      <c r="H220" s="128">
        <v>30</v>
      </c>
      <c r="I220" s="128">
        <v>30</v>
      </c>
      <c r="J220" s="128">
        <v>416</v>
      </c>
      <c r="K220" s="129">
        <f t="shared" si="24"/>
        <v>12480</v>
      </c>
      <c r="L220" s="125" t="s">
        <v>31</v>
      </c>
      <c r="M220" s="125"/>
      <c r="N220" s="125"/>
      <c r="O220" s="118" t="s">
        <v>86</v>
      </c>
    </row>
    <row r="221" spans="1:15" s="123" customFormat="1" ht="37.5">
      <c r="A221" s="125" t="s">
        <v>29</v>
      </c>
      <c r="B221" s="126">
        <v>3</v>
      </c>
      <c r="C221" s="189" t="s">
        <v>217</v>
      </c>
      <c r="D221" s="125" t="s">
        <v>30</v>
      </c>
      <c r="E221" s="125" t="s">
        <v>320</v>
      </c>
      <c r="F221" s="125" t="s">
        <v>108</v>
      </c>
      <c r="G221" s="128" t="s">
        <v>116</v>
      </c>
      <c r="H221" s="128">
        <v>30</v>
      </c>
      <c r="I221" s="128"/>
      <c r="J221" s="128"/>
      <c r="K221" s="129">
        <f t="shared" si="24"/>
        <v>0</v>
      </c>
      <c r="L221" s="125" t="s">
        <v>31</v>
      </c>
      <c r="M221" s="125"/>
      <c r="N221" s="125"/>
      <c r="O221" s="118" t="s">
        <v>86</v>
      </c>
    </row>
    <row r="222" spans="1:15" ht="18.75">
      <c r="A222" s="28"/>
      <c r="B222" s="62"/>
      <c r="C222" s="193"/>
      <c r="D222" s="28"/>
      <c r="E222" s="28"/>
      <c r="F222" s="28"/>
      <c r="G222" s="60"/>
      <c r="H222" s="64">
        <f>H218+H219+H220+H221</f>
        <v>120</v>
      </c>
      <c r="I222" s="64">
        <f>I218+I219+I220+I221</f>
        <v>60</v>
      </c>
      <c r="J222" s="64"/>
      <c r="K222" s="65">
        <f>K218+K219+K220+K221</f>
        <v>24960</v>
      </c>
      <c r="L222" s="28"/>
      <c r="M222" s="28"/>
      <c r="N222" s="28"/>
      <c r="O222" s="28"/>
    </row>
    <row r="223" spans="1:15" ht="37.5">
      <c r="A223" s="27" t="s">
        <v>13</v>
      </c>
      <c r="B223" s="62">
        <v>3</v>
      </c>
      <c r="C223" s="193" t="s">
        <v>78</v>
      </c>
      <c r="D223" s="28" t="s">
        <v>76</v>
      </c>
      <c r="E223" s="28" t="s">
        <v>596</v>
      </c>
      <c r="F223" s="28" t="s">
        <v>108</v>
      </c>
      <c r="G223" s="60" t="s">
        <v>119</v>
      </c>
      <c r="H223" s="60">
        <v>50</v>
      </c>
      <c r="I223" s="60">
        <v>50</v>
      </c>
      <c r="J223" s="60">
        <v>709.06</v>
      </c>
      <c r="K223" s="61">
        <f t="shared" si="22"/>
        <v>35453</v>
      </c>
      <c r="L223" s="28" t="s">
        <v>16</v>
      </c>
      <c r="M223" s="28"/>
      <c r="N223" s="28"/>
      <c r="O223" s="27" t="s">
        <v>650</v>
      </c>
    </row>
    <row r="224" spans="1:15" ht="37.5">
      <c r="A224" s="27" t="s">
        <v>13</v>
      </c>
      <c r="B224" s="62">
        <v>3</v>
      </c>
      <c r="C224" s="193" t="s">
        <v>78</v>
      </c>
      <c r="D224" s="28" t="s">
        <v>76</v>
      </c>
      <c r="E224" s="28" t="s">
        <v>596</v>
      </c>
      <c r="F224" s="28" t="s">
        <v>108</v>
      </c>
      <c r="G224" s="60" t="s">
        <v>119</v>
      </c>
      <c r="H224" s="60">
        <v>50</v>
      </c>
      <c r="I224" s="60"/>
      <c r="J224" s="60"/>
      <c r="K224" s="61">
        <f t="shared" si="22"/>
        <v>0</v>
      </c>
      <c r="L224" s="28" t="s">
        <v>16</v>
      </c>
      <c r="M224" s="28"/>
      <c r="N224" s="28"/>
      <c r="O224" s="27" t="s">
        <v>650</v>
      </c>
    </row>
    <row r="225" spans="1:15" ht="18.75">
      <c r="A225" s="28"/>
      <c r="B225" s="62"/>
      <c r="C225" s="193"/>
      <c r="D225" s="28"/>
      <c r="E225" s="28"/>
      <c r="F225" s="28"/>
      <c r="G225" s="60"/>
      <c r="H225" s="60"/>
      <c r="I225" s="60"/>
      <c r="J225" s="60"/>
      <c r="K225" s="61">
        <f t="shared" si="22"/>
        <v>0</v>
      </c>
      <c r="L225" s="28"/>
      <c r="M225" s="28"/>
      <c r="N225" s="28"/>
      <c r="O225" s="28"/>
    </row>
    <row r="226" spans="1:15" ht="18.75">
      <c r="A226" s="28"/>
      <c r="B226" s="62"/>
      <c r="C226" s="193"/>
      <c r="D226" s="28"/>
      <c r="E226" s="28"/>
      <c r="F226" s="28"/>
      <c r="G226" s="60"/>
      <c r="H226" s="60"/>
      <c r="I226" s="60"/>
      <c r="J226" s="60"/>
      <c r="K226" s="61">
        <f t="shared" si="22"/>
        <v>0</v>
      </c>
      <c r="L226" s="28"/>
      <c r="M226" s="28"/>
      <c r="N226" s="28"/>
      <c r="O226" s="28"/>
    </row>
    <row r="227" spans="1:15" ht="18.75">
      <c r="A227" s="28"/>
      <c r="B227" s="62"/>
      <c r="C227" s="193"/>
      <c r="D227" s="28"/>
      <c r="E227" s="28"/>
      <c r="F227" s="28"/>
      <c r="G227" s="60"/>
      <c r="H227" s="64">
        <f>H223+H224+H225+H226</f>
        <v>100</v>
      </c>
      <c r="I227" s="64">
        <f>I223+I224+I225+I226</f>
        <v>50</v>
      </c>
      <c r="J227" s="64"/>
      <c r="K227" s="65">
        <f>K223+K224+K225+K226</f>
        <v>35453</v>
      </c>
      <c r="L227" s="28"/>
      <c r="M227" s="28"/>
      <c r="N227" s="28"/>
      <c r="O227" s="28"/>
    </row>
    <row r="228" spans="1:15" s="123" customFormat="1" ht="56.25">
      <c r="A228" s="125" t="s">
        <v>29</v>
      </c>
      <c r="B228" s="126">
        <v>3</v>
      </c>
      <c r="C228" s="189" t="s">
        <v>78</v>
      </c>
      <c r="D228" s="125" t="s">
        <v>213</v>
      </c>
      <c r="E228" s="125" t="s">
        <v>319</v>
      </c>
      <c r="F228" s="125" t="s">
        <v>108</v>
      </c>
      <c r="G228" s="128" t="s">
        <v>116</v>
      </c>
      <c r="H228" s="128">
        <v>30</v>
      </c>
      <c r="I228" s="128">
        <v>30</v>
      </c>
      <c r="J228" s="128">
        <v>416</v>
      </c>
      <c r="K228" s="129">
        <f t="shared" si="22"/>
        <v>12480</v>
      </c>
      <c r="L228" s="125" t="s">
        <v>31</v>
      </c>
      <c r="M228" s="125"/>
      <c r="N228" s="125"/>
      <c r="O228" s="118" t="s">
        <v>86</v>
      </c>
    </row>
    <row r="229" spans="1:15" s="123" customFormat="1" ht="56.25">
      <c r="A229" s="125" t="s">
        <v>29</v>
      </c>
      <c r="B229" s="126">
        <v>3</v>
      </c>
      <c r="C229" s="189" t="s">
        <v>78</v>
      </c>
      <c r="D229" s="125" t="s">
        <v>213</v>
      </c>
      <c r="E229" s="125" t="s">
        <v>319</v>
      </c>
      <c r="F229" s="125" t="s">
        <v>108</v>
      </c>
      <c r="G229" s="128" t="s">
        <v>116</v>
      </c>
      <c r="H229" s="128">
        <v>30</v>
      </c>
      <c r="I229" s="128"/>
      <c r="J229" s="128"/>
      <c r="K229" s="129">
        <f t="shared" si="22"/>
        <v>0</v>
      </c>
      <c r="L229" s="125" t="s">
        <v>31</v>
      </c>
      <c r="M229" s="125"/>
      <c r="N229" s="125"/>
      <c r="O229" s="118" t="s">
        <v>86</v>
      </c>
    </row>
    <row r="230" spans="1:15" s="123" customFormat="1" ht="37.5">
      <c r="A230" s="125" t="s">
        <v>29</v>
      </c>
      <c r="B230" s="126">
        <v>3</v>
      </c>
      <c r="C230" s="189" t="s">
        <v>78</v>
      </c>
      <c r="D230" s="125" t="s">
        <v>77</v>
      </c>
      <c r="E230" s="125" t="s">
        <v>320</v>
      </c>
      <c r="F230" s="125" t="s">
        <v>108</v>
      </c>
      <c r="G230" s="128" t="s">
        <v>116</v>
      </c>
      <c r="H230" s="128">
        <v>30</v>
      </c>
      <c r="I230" s="128">
        <v>30</v>
      </c>
      <c r="J230" s="128">
        <v>416</v>
      </c>
      <c r="K230" s="129">
        <f t="shared" si="22"/>
        <v>12480</v>
      </c>
      <c r="L230" s="125" t="s">
        <v>31</v>
      </c>
      <c r="M230" s="125"/>
      <c r="N230" s="125"/>
      <c r="O230" s="118" t="s">
        <v>86</v>
      </c>
    </row>
    <row r="231" spans="1:15" s="123" customFormat="1" ht="37.5">
      <c r="A231" s="125" t="s">
        <v>29</v>
      </c>
      <c r="B231" s="126">
        <v>3</v>
      </c>
      <c r="C231" s="189" t="s">
        <v>78</v>
      </c>
      <c r="D231" s="125" t="s">
        <v>77</v>
      </c>
      <c r="E231" s="125" t="s">
        <v>320</v>
      </c>
      <c r="F231" s="125" t="s">
        <v>108</v>
      </c>
      <c r="G231" s="128" t="s">
        <v>116</v>
      </c>
      <c r="H231" s="128">
        <v>30</v>
      </c>
      <c r="I231" s="128"/>
      <c r="J231" s="128"/>
      <c r="K231" s="129">
        <f t="shared" si="22"/>
        <v>0</v>
      </c>
      <c r="L231" s="125" t="s">
        <v>31</v>
      </c>
      <c r="M231" s="125"/>
      <c r="N231" s="125"/>
      <c r="O231" s="118" t="s">
        <v>86</v>
      </c>
    </row>
    <row r="232" spans="1:15" ht="18.75">
      <c r="A232" s="28"/>
      <c r="B232" s="62"/>
      <c r="C232" s="193"/>
      <c r="D232" s="28"/>
      <c r="E232" s="28"/>
      <c r="F232" s="28"/>
      <c r="G232" s="60"/>
      <c r="H232" s="64">
        <f>H228+H229+H230+H231</f>
        <v>120</v>
      </c>
      <c r="I232" s="64">
        <f>I228+I229+I230+I231</f>
        <v>60</v>
      </c>
      <c r="J232" s="64"/>
      <c r="K232" s="65">
        <f>K228+K229+K230+K231</f>
        <v>24960</v>
      </c>
      <c r="L232" s="28"/>
      <c r="M232" s="28"/>
      <c r="N232" s="28"/>
      <c r="O232" s="28"/>
    </row>
    <row r="233" spans="1:15" s="123" customFormat="1" ht="56.25">
      <c r="A233" s="125"/>
      <c r="B233" s="126">
        <v>3</v>
      </c>
      <c r="C233" s="189" t="s">
        <v>165</v>
      </c>
      <c r="D233" s="127" t="s">
        <v>166</v>
      </c>
      <c r="E233" s="125" t="s">
        <v>331</v>
      </c>
      <c r="F233" s="125" t="s">
        <v>108</v>
      </c>
      <c r="G233" s="128" t="s">
        <v>171</v>
      </c>
      <c r="H233" s="126">
        <v>10</v>
      </c>
      <c r="I233" s="126">
        <v>10</v>
      </c>
      <c r="J233" s="126">
        <v>252</v>
      </c>
      <c r="K233" s="129">
        <f>I233*J233</f>
        <v>2520</v>
      </c>
      <c r="L233" s="125" t="s">
        <v>177</v>
      </c>
      <c r="M233" s="125"/>
      <c r="N233" s="125"/>
      <c r="O233" s="118" t="s">
        <v>214</v>
      </c>
    </row>
    <row r="234" spans="1:15" s="123" customFormat="1" ht="56.25">
      <c r="A234" s="125"/>
      <c r="B234" s="126">
        <v>3</v>
      </c>
      <c r="C234" s="189" t="s">
        <v>165</v>
      </c>
      <c r="D234" s="127" t="s">
        <v>166</v>
      </c>
      <c r="E234" s="125" t="s">
        <v>192</v>
      </c>
      <c r="F234" s="125" t="s">
        <v>108</v>
      </c>
      <c r="G234" s="128" t="s">
        <v>136</v>
      </c>
      <c r="H234" s="126">
        <v>26</v>
      </c>
      <c r="I234" s="126">
        <v>26</v>
      </c>
      <c r="J234" s="126">
        <v>372</v>
      </c>
      <c r="K234" s="129">
        <f t="shared" ref="K234:K235" si="25">I234*J234</f>
        <v>9672</v>
      </c>
      <c r="L234" s="125" t="s">
        <v>177</v>
      </c>
      <c r="M234" s="125"/>
      <c r="N234" s="125"/>
      <c r="O234" s="118" t="s">
        <v>215</v>
      </c>
    </row>
    <row r="235" spans="1:15" s="123" customFormat="1" ht="56.25">
      <c r="A235" s="125"/>
      <c r="B235" s="126">
        <v>3</v>
      </c>
      <c r="C235" s="189" t="s">
        <v>165</v>
      </c>
      <c r="D235" s="127" t="s">
        <v>166</v>
      </c>
      <c r="E235" s="125" t="s">
        <v>193</v>
      </c>
      <c r="F235" s="125" t="s">
        <v>108</v>
      </c>
      <c r="G235" s="128" t="s">
        <v>136</v>
      </c>
      <c r="H235" s="126">
        <v>29</v>
      </c>
      <c r="I235" s="126">
        <v>29</v>
      </c>
      <c r="J235" s="126">
        <v>372</v>
      </c>
      <c r="K235" s="129">
        <f t="shared" si="25"/>
        <v>10788</v>
      </c>
      <c r="L235" s="125" t="s">
        <v>177</v>
      </c>
      <c r="M235" s="125"/>
      <c r="N235" s="125"/>
      <c r="O235" s="118" t="s">
        <v>215</v>
      </c>
    </row>
    <row r="236" spans="1:15" ht="18.75">
      <c r="A236" s="28"/>
      <c r="B236" s="62">
        <v>3</v>
      </c>
      <c r="C236" s="193"/>
      <c r="D236" s="28"/>
      <c r="E236" s="28"/>
      <c r="F236" s="28"/>
      <c r="G236" s="60"/>
      <c r="H236" s="64">
        <f>H233+H234+H235</f>
        <v>65</v>
      </c>
      <c r="I236" s="64">
        <f>I233+I234+I235</f>
        <v>65</v>
      </c>
      <c r="J236" s="64"/>
      <c r="K236" s="65">
        <f>K233+K234+K235</f>
        <v>22980</v>
      </c>
      <c r="L236" s="28"/>
      <c r="M236" s="28"/>
      <c r="N236" s="28"/>
      <c r="O236" s="28"/>
    </row>
    <row r="237" spans="1:15" ht="18.75">
      <c r="A237" s="28"/>
      <c r="B237" s="62"/>
      <c r="C237" s="193"/>
      <c r="D237" s="22"/>
      <c r="E237" s="28"/>
      <c r="F237" s="28"/>
      <c r="G237" s="60"/>
      <c r="H237" s="62"/>
      <c r="I237" s="62"/>
      <c r="J237" s="62"/>
      <c r="K237" s="61"/>
      <c r="L237" s="28"/>
      <c r="M237" s="28"/>
      <c r="N237" s="28"/>
      <c r="O237" s="27"/>
    </row>
    <row r="238" spans="1:15" ht="37.5">
      <c r="A238" s="28"/>
      <c r="B238" s="62">
        <v>3</v>
      </c>
      <c r="C238" s="193" t="s">
        <v>165</v>
      </c>
      <c r="D238" s="22" t="s">
        <v>168</v>
      </c>
      <c r="E238" s="28" t="s">
        <v>198</v>
      </c>
      <c r="F238" s="28" t="s">
        <v>108</v>
      </c>
      <c r="G238" s="60" t="s">
        <v>118</v>
      </c>
      <c r="H238" s="62">
        <v>2</v>
      </c>
      <c r="I238" s="62">
        <v>2</v>
      </c>
      <c r="J238" s="62">
        <v>528</v>
      </c>
      <c r="K238" s="61">
        <f t="shared" ref="K238:K241" si="26">J238*I238</f>
        <v>1056</v>
      </c>
      <c r="L238" s="28" t="s">
        <v>16</v>
      </c>
      <c r="M238" s="28"/>
      <c r="N238" s="28"/>
      <c r="O238" s="27" t="s">
        <v>643</v>
      </c>
    </row>
    <row r="239" spans="1:15" ht="37.5">
      <c r="A239" s="28"/>
      <c r="B239" s="62">
        <v>3</v>
      </c>
      <c r="C239" s="193" t="s">
        <v>165</v>
      </c>
      <c r="D239" s="22" t="s">
        <v>168</v>
      </c>
      <c r="E239" s="28" t="s">
        <v>654</v>
      </c>
      <c r="F239" s="28" t="s">
        <v>108</v>
      </c>
      <c r="G239" s="60" t="s">
        <v>118</v>
      </c>
      <c r="H239" s="62">
        <v>58</v>
      </c>
      <c r="I239" s="62">
        <v>58</v>
      </c>
      <c r="J239" s="62">
        <v>528</v>
      </c>
      <c r="K239" s="61">
        <f t="shared" si="26"/>
        <v>30624</v>
      </c>
      <c r="L239" s="28" t="s">
        <v>16</v>
      </c>
      <c r="M239" s="28"/>
      <c r="N239" s="28"/>
      <c r="O239" s="27" t="s">
        <v>643</v>
      </c>
    </row>
    <row r="240" spans="1:15" ht="18.75">
      <c r="A240" s="28"/>
      <c r="B240" s="62"/>
      <c r="C240" s="193"/>
      <c r="D240" s="22"/>
      <c r="E240" s="28"/>
      <c r="F240" s="28"/>
      <c r="G240" s="60"/>
      <c r="H240" s="62"/>
      <c r="I240" s="62"/>
      <c r="J240" s="62"/>
      <c r="K240" s="61"/>
      <c r="L240" s="28"/>
      <c r="M240" s="28"/>
      <c r="N240" s="28"/>
      <c r="O240" s="27"/>
    </row>
    <row r="241" spans="1:15" ht="18.75">
      <c r="A241" s="28"/>
      <c r="B241" s="60"/>
      <c r="C241" s="193"/>
      <c r="D241" s="28"/>
      <c r="E241" s="28"/>
      <c r="F241" s="28"/>
      <c r="G241" s="60"/>
      <c r="H241" s="62"/>
      <c r="I241" s="62"/>
      <c r="J241" s="62"/>
      <c r="K241" s="61">
        <f t="shared" si="26"/>
        <v>0</v>
      </c>
      <c r="L241" s="28"/>
      <c r="M241" s="28"/>
      <c r="N241" s="28"/>
      <c r="O241" s="28"/>
    </row>
    <row r="242" spans="1:15" ht="18.75">
      <c r="A242" s="28"/>
      <c r="B242" s="60"/>
      <c r="C242" s="193"/>
      <c r="D242" s="28"/>
      <c r="E242" s="28"/>
      <c r="F242" s="28"/>
      <c r="G242" s="60"/>
      <c r="H242" s="64">
        <f>H237+H238+H239+H240</f>
        <v>60</v>
      </c>
      <c r="I242" s="64">
        <f>I237+I238+I239+I240</f>
        <v>60</v>
      </c>
      <c r="J242" s="64"/>
      <c r="K242" s="65">
        <f>K237+K238+K239+K240</f>
        <v>31680</v>
      </c>
      <c r="L242" s="28"/>
      <c r="M242" s="28"/>
      <c r="N242" s="28"/>
      <c r="O242" s="28"/>
    </row>
    <row r="243" spans="1:15" s="123" customFormat="1" ht="37.5">
      <c r="A243" s="125"/>
      <c r="B243" s="126">
        <v>3</v>
      </c>
      <c r="C243" s="189" t="s">
        <v>174</v>
      </c>
      <c r="D243" s="130" t="s">
        <v>169</v>
      </c>
      <c r="E243" s="125" t="s">
        <v>321</v>
      </c>
      <c r="F243" s="125" t="s">
        <v>108</v>
      </c>
      <c r="G243" s="128" t="s">
        <v>116</v>
      </c>
      <c r="H243" s="126">
        <v>8</v>
      </c>
      <c r="I243" s="126">
        <v>8</v>
      </c>
      <c r="J243" s="126">
        <v>344.85</v>
      </c>
      <c r="K243" s="129">
        <f>J243*I243</f>
        <v>2758.8</v>
      </c>
      <c r="L243" s="125" t="s">
        <v>16</v>
      </c>
      <c r="M243" s="125"/>
      <c r="N243" s="125"/>
      <c r="O243" s="118" t="s">
        <v>181</v>
      </c>
    </row>
    <row r="244" spans="1:15" s="123" customFormat="1" ht="37.5">
      <c r="A244" s="125"/>
      <c r="B244" s="126">
        <v>3</v>
      </c>
      <c r="C244" s="189" t="s">
        <v>175</v>
      </c>
      <c r="D244" s="130" t="s">
        <v>169</v>
      </c>
      <c r="E244" s="125" t="s">
        <v>321</v>
      </c>
      <c r="F244" s="125" t="s">
        <v>108</v>
      </c>
      <c r="G244" s="128" t="s">
        <v>116</v>
      </c>
      <c r="H244" s="126">
        <v>8</v>
      </c>
      <c r="I244" s="126"/>
      <c r="J244" s="126"/>
      <c r="K244" s="129">
        <f>J244*I244</f>
        <v>0</v>
      </c>
      <c r="L244" s="125" t="s">
        <v>16</v>
      </c>
      <c r="M244" s="125"/>
      <c r="N244" s="125"/>
      <c r="O244" s="118" t="s">
        <v>181</v>
      </c>
    </row>
    <row r="245" spans="1:15" ht="37.5">
      <c r="A245" s="28"/>
      <c r="B245" s="62">
        <v>3</v>
      </c>
      <c r="C245" s="193" t="s">
        <v>174</v>
      </c>
      <c r="D245" s="23" t="s">
        <v>169</v>
      </c>
      <c r="E245" s="28" t="s">
        <v>199</v>
      </c>
      <c r="F245" s="28" t="s">
        <v>108</v>
      </c>
      <c r="G245" s="60" t="s">
        <v>927</v>
      </c>
      <c r="H245" s="62">
        <v>2</v>
      </c>
      <c r="I245" s="62">
        <v>2</v>
      </c>
      <c r="J245" s="62">
        <v>558.14</v>
      </c>
      <c r="K245" s="61">
        <f>J245*I245</f>
        <v>1116.28</v>
      </c>
      <c r="L245" s="28" t="s">
        <v>16</v>
      </c>
      <c r="M245" s="28"/>
      <c r="N245" s="28"/>
      <c r="O245" s="27" t="s">
        <v>640</v>
      </c>
    </row>
    <row r="246" spans="1:15" ht="37.5">
      <c r="A246" s="28"/>
      <c r="B246" s="62">
        <v>3</v>
      </c>
      <c r="C246" s="193" t="s">
        <v>175</v>
      </c>
      <c r="D246" s="23" t="s">
        <v>169</v>
      </c>
      <c r="E246" s="28" t="s">
        <v>199</v>
      </c>
      <c r="F246" s="28" t="s">
        <v>108</v>
      </c>
      <c r="G246" s="60" t="s">
        <v>927</v>
      </c>
      <c r="H246" s="62">
        <v>2</v>
      </c>
      <c r="I246" s="62"/>
      <c r="J246" s="62"/>
      <c r="K246" s="61">
        <f>J246*I246</f>
        <v>0</v>
      </c>
      <c r="L246" s="28" t="s">
        <v>16</v>
      </c>
      <c r="M246" s="28"/>
      <c r="N246" s="28"/>
      <c r="O246" s="27" t="s">
        <v>640</v>
      </c>
    </row>
    <row r="247" spans="1:15" ht="37.5">
      <c r="A247" s="28"/>
      <c r="B247" s="62">
        <v>3</v>
      </c>
      <c r="C247" s="193" t="s">
        <v>167</v>
      </c>
      <c r="D247" s="22" t="s">
        <v>170</v>
      </c>
      <c r="E247" s="28" t="s">
        <v>201</v>
      </c>
      <c r="F247" s="28" t="s">
        <v>108</v>
      </c>
      <c r="G247" s="60" t="s">
        <v>160</v>
      </c>
      <c r="H247" s="62">
        <v>20</v>
      </c>
      <c r="I247" s="62">
        <v>20</v>
      </c>
      <c r="J247" s="62">
        <v>275</v>
      </c>
      <c r="K247" s="61">
        <f t="shared" ref="K247" si="27">J247*I247</f>
        <v>5500</v>
      </c>
      <c r="L247" s="28" t="s">
        <v>176</v>
      </c>
      <c r="M247" s="28"/>
      <c r="N247" s="28"/>
      <c r="O247" s="27" t="s">
        <v>638</v>
      </c>
    </row>
    <row r="248" spans="1:15" ht="18.75">
      <c r="A248" s="28"/>
      <c r="B248" s="60"/>
      <c r="C248" s="193"/>
      <c r="D248" s="28"/>
      <c r="E248" s="28"/>
      <c r="F248" s="28"/>
      <c r="G248" s="60"/>
      <c r="H248" s="64">
        <f>H243+H244+H245+H246+H247</f>
        <v>40</v>
      </c>
      <c r="I248" s="64">
        <f>I243+I244+I245+I246+I247</f>
        <v>30</v>
      </c>
      <c r="J248" s="64"/>
      <c r="K248" s="65">
        <f>K243+K244+K245+K246+K247</f>
        <v>9375.08</v>
      </c>
      <c r="L248" s="28"/>
      <c r="M248" s="28"/>
      <c r="N248" s="28"/>
      <c r="O248" s="28"/>
    </row>
    <row r="249" spans="1:15" s="123" customFormat="1" ht="37.5">
      <c r="A249" s="125"/>
      <c r="B249" s="126">
        <v>3</v>
      </c>
      <c r="C249" s="189" t="s">
        <v>178</v>
      </c>
      <c r="D249" s="125" t="s">
        <v>183</v>
      </c>
      <c r="E249" s="125" t="s">
        <v>320</v>
      </c>
      <c r="F249" s="125" t="s">
        <v>108</v>
      </c>
      <c r="G249" s="128" t="s">
        <v>116</v>
      </c>
      <c r="H249" s="126">
        <v>33</v>
      </c>
      <c r="I249" s="126">
        <v>33</v>
      </c>
      <c r="J249" s="126">
        <v>396</v>
      </c>
      <c r="K249" s="129">
        <f t="shared" ref="K249:K252" si="28">J249*I249</f>
        <v>13068</v>
      </c>
      <c r="L249" s="125" t="s">
        <v>31</v>
      </c>
      <c r="M249" s="125"/>
      <c r="N249" s="125"/>
      <c r="O249" s="118" t="s">
        <v>180</v>
      </c>
    </row>
    <row r="250" spans="1:15" s="123" customFormat="1" ht="37.5">
      <c r="A250" s="125"/>
      <c r="B250" s="126">
        <v>3</v>
      </c>
      <c r="C250" s="189" t="s">
        <v>179</v>
      </c>
      <c r="D250" s="125" t="s">
        <v>183</v>
      </c>
      <c r="E250" s="125" t="s">
        <v>320</v>
      </c>
      <c r="F250" s="125" t="s">
        <v>108</v>
      </c>
      <c r="G250" s="128" t="s">
        <v>116</v>
      </c>
      <c r="H250" s="126">
        <v>33</v>
      </c>
      <c r="I250" s="126"/>
      <c r="J250" s="126"/>
      <c r="K250" s="129">
        <f t="shared" si="28"/>
        <v>0</v>
      </c>
      <c r="L250" s="125" t="s">
        <v>31</v>
      </c>
      <c r="M250" s="125"/>
      <c r="N250" s="125"/>
      <c r="O250" s="118" t="s">
        <v>180</v>
      </c>
    </row>
    <row r="251" spans="1:15" ht="18.75">
      <c r="A251" s="28"/>
      <c r="B251" s="60"/>
      <c r="C251" s="193"/>
      <c r="D251" s="28"/>
      <c r="E251" s="28"/>
      <c r="F251" s="28"/>
      <c r="G251" s="60"/>
      <c r="H251" s="62"/>
      <c r="I251" s="62"/>
      <c r="J251" s="62"/>
      <c r="K251" s="61">
        <f t="shared" si="28"/>
        <v>0</v>
      </c>
      <c r="L251" s="28"/>
      <c r="M251" s="28"/>
      <c r="N251" s="28"/>
      <c r="O251" s="28"/>
    </row>
    <row r="252" spans="1:15" ht="18.75">
      <c r="A252" s="28"/>
      <c r="B252" s="60"/>
      <c r="C252" s="193"/>
      <c r="D252" s="28"/>
      <c r="E252" s="28"/>
      <c r="F252" s="28"/>
      <c r="G252" s="60"/>
      <c r="H252" s="62"/>
      <c r="I252" s="62"/>
      <c r="J252" s="62"/>
      <c r="K252" s="61">
        <f t="shared" si="28"/>
        <v>0</v>
      </c>
      <c r="L252" s="28"/>
      <c r="M252" s="28"/>
      <c r="N252" s="28"/>
      <c r="O252" s="28"/>
    </row>
    <row r="253" spans="1:15" ht="18.75">
      <c r="A253" s="28"/>
      <c r="B253" s="60"/>
      <c r="C253" s="193"/>
      <c r="D253" s="28"/>
      <c r="E253" s="28"/>
      <c r="F253" s="28"/>
      <c r="G253" s="60"/>
      <c r="H253" s="64">
        <f>H249+H250+H251+H252</f>
        <v>66</v>
      </c>
      <c r="I253" s="64">
        <f>I249+I250+I251+I252</f>
        <v>33</v>
      </c>
      <c r="J253" s="64"/>
      <c r="K253" s="65">
        <f>K249+K250+K251+K252</f>
        <v>13068</v>
      </c>
      <c r="L253" s="28"/>
      <c r="M253" s="28"/>
      <c r="N253" s="28"/>
      <c r="O253" s="28"/>
    </row>
    <row r="254" spans="1:15" ht="56.25">
      <c r="A254" s="27" t="s">
        <v>13</v>
      </c>
      <c r="B254" s="62">
        <v>4</v>
      </c>
      <c r="C254" s="193" t="s">
        <v>134</v>
      </c>
      <c r="D254" s="35" t="s">
        <v>135</v>
      </c>
      <c r="E254" s="28" t="s">
        <v>328</v>
      </c>
      <c r="F254" s="28" t="s">
        <v>108</v>
      </c>
      <c r="G254" s="28" t="s">
        <v>205</v>
      </c>
      <c r="H254" s="60">
        <v>50</v>
      </c>
      <c r="I254" s="60">
        <v>50</v>
      </c>
      <c r="J254" s="60">
        <v>787.6</v>
      </c>
      <c r="K254" s="61">
        <f>J254*I254</f>
        <v>39380</v>
      </c>
      <c r="L254" s="28" t="s">
        <v>16</v>
      </c>
      <c r="M254" s="28"/>
      <c r="N254" s="28"/>
      <c r="O254" s="27" t="s">
        <v>662</v>
      </c>
    </row>
    <row r="255" spans="1:15" ht="56.25">
      <c r="A255" s="27" t="s">
        <v>13</v>
      </c>
      <c r="B255" s="62">
        <v>4</v>
      </c>
      <c r="C255" s="193" t="s">
        <v>121</v>
      </c>
      <c r="D255" s="35" t="s">
        <v>135</v>
      </c>
      <c r="E255" s="28" t="s">
        <v>328</v>
      </c>
      <c r="F255" s="28" t="s">
        <v>108</v>
      </c>
      <c r="G255" s="28" t="s">
        <v>205</v>
      </c>
      <c r="H255" s="60">
        <v>50</v>
      </c>
      <c r="I255" s="60"/>
      <c r="J255" s="60"/>
      <c r="K255" s="61">
        <f>I255*J255</f>
        <v>0</v>
      </c>
      <c r="L255" s="28" t="s">
        <v>16</v>
      </c>
      <c r="M255" s="28"/>
      <c r="N255" s="28"/>
      <c r="O255" s="27" t="s">
        <v>662</v>
      </c>
    </row>
    <row r="256" spans="1:15" ht="18.75">
      <c r="A256" s="27"/>
      <c r="B256" s="62"/>
      <c r="C256" s="193"/>
      <c r="D256" s="35"/>
      <c r="E256" s="28"/>
      <c r="F256" s="28"/>
      <c r="G256" s="28"/>
      <c r="H256" s="60"/>
      <c r="I256" s="60"/>
      <c r="J256" s="60"/>
      <c r="K256" s="61"/>
      <c r="L256" s="28"/>
      <c r="M256" s="28"/>
      <c r="N256" s="28"/>
      <c r="O256" s="27"/>
    </row>
    <row r="257" spans="1:15" ht="18.75">
      <c r="A257" s="27"/>
      <c r="B257" s="62"/>
      <c r="C257" s="193"/>
      <c r="D257" s="35"/>
      <c r="E257" s="28"/>
      <c r="F257" s="28"/>
      <c r="G257" s="28"/>
      <c r="H257" s="60"/>
      <c r="I257" s="60"/>
      <c r="J257" s="60"/>
      <c r="K257" s="61"/>
      <c r="L257" s="28"/>
      <c r="M257" s="28"/>
      <c r="N257" s="28"/>
      <c r="O257" s="27"/>
    </row>
    <row r="258" spans="1:15" ht="18.75">
      <c r="A258" s="28"/>
      <c r="B258" s="62"/>
      <c r="C258" s="210"/>
      <c r="D258" s="7"/>
      <c r="E258" s="7"/>
      <c r="F258" s="7"/>
      <c r="G258" s="7"/>
      <c r="H258" s="64">
        <f>H254+H255+H256+H257</f>
        <v>100</v>
      </c>
      <c r="I258" s="64">
        <f>I254+I255+I256+I257</f>
        <v>50</v>
      </c>
      <c r="J258" s="64"/>
      <c r="K258" s="65">
        <f>K254+K255+K256+K257</f>
        <v>39380</v>
      </c>
      <c r="L258" s="28"/>
      <c r="M258" s="28"/>
      <c r="N258" s="28"/>
      <c r="O258" s="28"/>
    </row>
    <row r="259" spans="1:15" s="123" customFormat="1" ht="37.5">
      <c r="A259" s="125" t="s">
        <v>29</v>
      </c>
      <c r="B259" s="126">
        <v>4</v>
      </c>
      <c r="C259" s="189" t="s">
        <v>137</v>
      </c>
      <c r="D259" s="125" t="s">
        <v>43</v>
      </c>
      <c r="E259" s="125" t="s">
        <v>191</v>
      </c>
      <c r="F259" s="125" t="s">
        <v>108</v>
      </c>
      <c r="G259" s="125" t="s">
        <v>136</v>
      </c>
      <c r="H259" s="128">
        <v>45</v>
      </c>
      <c r="I259" s="128">
        <v>45</v>
      </c>
      <c r="J259" s="128">
        <v>704</v>
      </c>
      <c r="K259" s="129">
        <f>I259*J259</f>
        <v>31680</v>
      </c>
      <c r="L259" s="125" t="s">
        <v>31</v>
      </c>
      <c r="M259" s="125"/>
      <c r="N259" s="125"/>
      <c r="O259" s="118" t="s">
        <v>210</v>
      </c>
    </row>
    <row r="260" spans="1:15" s="123" customFormat="1" ht="37.5">
      <c r="A260" s="125" t="s">
        <v>29</v>
      </c>
      <c r="B260" s="126">
        <v>4</v>
      </c>
      <c r="C260" s="189" t="s">
        <v>138</v>
      </c>
      <c r="D260" s="125" t="s">
        <v>43</v>
      </c>
      <c r="E260" s="125" t="s">
        <v>191</v>
      </c>
      <c r="F260" s="125" t="s">
        <v>108</v>
      </c>
      <c r="G260" s="125" t="s">
        <v>136</v>
      </c>
      <c r="H260" s="128">
        <v>45</v>
      </c>
      <c r="I260" s="128"/>
      <c r="J260" s="128"/>
      <c r="K260" s="129">
        <f>I260*J260</f>
        <v>0</v>
      </c>
      <c r="L260" s="125" t="s">
        <v>31</v>
      </c>
      <c r="M260" s="125"/>
      <c r="N260" s="125"/>
      <c r="O260" s="118" t="s">
        <v>210</v>
      </c>
    </row>
    <row r="261" spans="1:15" s="123" customFormat="1" ht="37.5">
      <c r="A261" s="125" t="s">
        <v>29</v>
      </c>
      <c r="B261" s="126">
        <v>4</v>
      </c>
      <c r="C261" s="189" t="s">
        <v>139</v>
      </c>
      <c r="D261" s="125" t="s">
        <v>43</v>
      </c>
      <c r="E261" s="125" t="s">
        <v>191</v>
      </c>
      <c r="F261" s="125" t="s">
        <v>108</v>
      </c>
      <c r="G261" s="125" t="s">
        <v>136</v>
      </c>
      <c r="H261" s="128">
        <v>45</v>
      </c>
      <c r="I261" s="128"/>
      <c r="J261" s="128"/>
      <c r="K261" s="129">
        <f>I261*J261</f>
        <v>0</v>
      </c>
      <c r="L261" s="125" t="s">
        <v>31</v>
      </c>
      <c r="M261" s="125"/>
      <c r="N261" s="125"/>
      <c r="O261" s="118" t="s">
        <v>210</v>
      </c>
    </row>
    <row r="262" spans="1:15" s="123" customFormat="1" ht="37.5">
      <c r="A262" s="125" t="s">
        <v>29</v>
      </c>
      <c r="B262" s="126">
        <v>4</v>
      </c>
      <c r="C262" s="189" t="s">
        <v>219</v>
      </c>
      <c r="D262" s="125" t="s">
        <v>43</v>
      </c>
      <c r="E262" s="125" t="s">
        <v>191</v>
      </c>
      <c r="F262" s="125" t="s">
        <v>108</v>
      </c>
      <c r="G262" s="125" t="s">
        <v>136</v>
      </c>
      <c r="H262" s="128">
        <v>45</v>
      </c>
      <c r="I262" s="128"/>
      <c r="J262" s="128"/>
      <c r="K262" s="129">
        <f>I262*J262</f>
        <v>0</v>
      </c>
      <c r="L262" s="125" t="s">
        <v>31</v>
      </c>
      <c r="M262" s="125"/>
      <c r="N262" s="125"/>
      <c r="O262" s="118" t="s">
        <v>210</v>
      </c>
    </row>
    <row r="263" spans="1:15" ht="37.5">
      <c r="A263" s="28" t="s">
        <v>29</v>
      </c>
      <c r="B263" s="62">
        <v>4</v>
      </c>
      <c r="C263" s="193" t="s">
        <v>137</v>
      </c>
      <c r="D263" s="28" t="s">
        <v>43</v>
      </c>
      <c r="E263" s="28" t="s">
        <v>324</v>
      </c>
      <c r="F263" s="28" t="s">
        <v>108</v>
      </c>
      <c r="G263" s="28" t="s">
        <v>379</v>
      </c>
      <c r="H263" s="60">
        <v>15</v>
      </c>
      <c r="I263" s="60">
        <v>15</v>
      </c>
      <c r="J263" s="60">
        <v>1004</v>
      </c>
      <c r="K263" s="61">
        <f>I263*J263</f>
        <v>15060</v>
      </c>
      <c r="L263" s="28" t="s">
        <v>31</v>
      </c>
      <c r="M263" s="28"/>
      <c r="N263" s="28"/>
      <c r="O263" s="27" t="s">
        <v>660</v>
      </c>
    </row>
    <row r="264" spans="1:15" ht="37.5">
      <c r="A264" s="28" t="s">
        <v>29</v>
      </c>
      <c r="B264" s="62">
        <v>4</v>
      </c>
      <c r="C264" s="193" t="s">
        <v>138</v>
      </c>
      <c r="D264" s="28" t="s">
        <v>43</v>
      </c>
      <c r="E264" s="28" t="s">
        <v>324</v>
      </c>
      <c r="F264" s="28" t="s">
        <v>108</v>
      </c>
      <c r="G264" s="28" t="s">
        <v>379</v>
      </c>
      <c r="H264" s="60">
        <v>15</v>
      </c>
      <c r="I264" s="60"/>
      <c r="J264" s="60"/>
      <c r="K264" s="61"/>
      <c r="L264" s="28" t="s">
        <v>31</v>
      </c>
      <c r="M264" s="28"/>
      <c r="N264" s="28"/>
      <c r="O264" s="27" t="s">
        <v>660</v>
      </c>
    </row>
    <row r="265" spans="1:15" ht="37.5">
      <c r="A265" s="28" t="s">
        <v>29</v>
      </c>
      <c r="B265" s="62">
        <v>4</v>
      </c>
      <c r="C265" s="193" t="s">
        <v>139</v>
      </c>
      <c r="D265" s="28" t="s">
        <v>43</v>
      </c>
      <c r="E265" s="28" t="s">
        <v>324</v>
      </c>
      <c r="F265" s="28" t="s">
        <v>108</v>
      </c>
      <c r="G265" s="28" t="s">
        <v>379</v>
      </c>
      <c r="H265" s="60">
        <v>15</v>
      </c>
      <c r="I265" s="60"/>
      <c r="J265" s="60"/>
      <c r="K265" s="61">
        <f>I265*J265</f>
        <v>0</v>
      </c>
      <c r="L265" s="28" t="s">
        <v>31</v>
      </c>
      <c r="M265" s="28"/>
      <c r="N265" s="28"/>
      <c r="O265" s="27" t="s">
        <v>660</v>
      </c>
    </row>
    <row r="266" spans="1:15" ht="37.5">
      <c r="A266" s="28" t="s">
        <v>29</v>
      </c>
      <c r="B266" s="62">
        <v>4</v>
      </c>
      <c r="C266" s="193" t="s">
        <v>219</v>
      </c>
      <c r="D266" s="28" t="s">
        <v>43</v>
      </c>
      <c r="E266" s="28" t="s">
        <v>324</v>
      </c>
      <c r="F266" s="28" t="s">
        <v>108</v>
      </c>
      <c r="G266" s="28" t="s">
        <v>379</v>
      </c>
      <c r="H266" s="60">
        <v>15</v>
      </c>
      <c r="I266" s="60"/>
      <c r="J266" s="60"/>
      <c r="K266" s="61"/>
      <c r="L266" s="28" t="s">
        <v>31</v>
      </c>
      <c r="M266" s="28"/>
      <c r="N266" s="28"/>
      <c r="O266" s="27" t="s">
        <v>660</v>
      </c>
    </row>
    <row r="267" spans="1:15" ht="18.75">
      <c r="A267" s="28"/>
      <c r="B267" s="62"/>
      <c r="C267" s="211"/>
      <c r="D267" s="28"/>
      <c r="E267" s="28"/>
      <c r="F267" s="28"/>
      <c r="G267" s="28"/>
      <c r="H267" s="64">
        <f>H259+H260+H261+H262+H263+H264+H265+H266</f>
        <v>240</v>
      </c>
      <c r="I267" s="64">
        <f>I259+I260++I261+I262+I263+I264+I265+I266</f>
        <v>60</v>
      </c>
      <c r="J267" s="64"/>
      <c r="K267" s="65">
        <f>K259+K260+K261+K262+K263+K264+K265+K266</f>
        <v>46740</v>
      </c>
      <c r="L267" s="28"/>
      <c r="M267" s="28"/>
      <c r="N267" s="28"/>
      <c r="O267" s="28"/>
    </row>
    <row r="268" spans="1:15" s="123" customFormat="1" ht="75">
      <c r="A268" s="125" t="s">
        <v>21</v>
      </c>
      <c r="B268" s="126">
        <v>4</v>
      </c>
      <c r="C268" s="189" t="s">
        <v>144</v>
      </c>
      <c r="D268" s="125" t="s">
        <v>220</v>
      </c>
      <c r="E268" s="125" t="s">
        <v>323</v>
      </c>
      <c r="F268" s="125" t="s">
        <v>108</v>
      </c>
      <c r="G268" s="125" t="s">
        <v>116</v>
      </c>
      <c r="H268" s="128">
        <v>7</v>
      </c>
      <c r="I268" s="128">
        <v>7</v>
      </c>
      <c r="J268" s="128">
        <v>290.39999999999998</v>
      </c>
      <c r="K268" s="129">
        <f>I268*J268</f>
        <v>2032.7999999999997</v>
      </c>
      <c r="L268" s="125" t="s">
        <v>16</v>
      </c>
      <c r="M268" s="125"/>
      <c r="N268" s="125"/>
      <c r="O268" s="118" t="s">
        <v>224</v>
      </c>
    </row>
    <row r="269" spans="1:15" ht="18.75">
      <c r="A269" s="28"/>
      <c r="B269" s="62"/>
      <c r="C269" s="193"/>
      <c r="D269" s="28"/>
      <c r="E269" s="28"/>
      <c r="F269" s="28"/>
      <c r="G269" s="28"/>
      <c r="H269" s="60"/>
      <c r="I269" s="60"/>
      <c r="J269" s="60"/>
      <c r="K269" s="61">
        <f>I269*J269</f>
        <v>0</v>
      </c>
      <c r="L269" s="28"/>
      <c r="M269" s="28"/>
      <c r="N269" s="28"/>
      <c r="O269" s="28"/>
    </row>
    <row r="270" spans="1:15" ht="19.5">
      <c r="A270" s="28"/>
      <c r="B270" s="62"/>
      <c r="C270" s="193"/>
      <c r="D270" s="28"/>
      <c r="E270" s="28"/>
      <c r="F270" s="28"/>
      <c r="G270" s="28"/>
      <c r="H270" s="64">
        <f>H268+H269</f>
        <v>7</v>
      </c>
      <c r="I270" s="64">
        <f>I268+I269</f>
        <v>7</v>
      </c>
      <c r="J270" s="66"/>
      <c r="K270" s="65">
        <f>K268+K269</f>
        <v>2032.7999999999997</v>
      </c>
      <c r="L270" s="28"/>
      <c r="M270" s="28"/>
      <c r="N270" s="28"/>
      <c r="O270" s="28"/>
    </row>
    <row r="271" spans="1:15" ht="37.5">
      <c r="A271" s="27" t="s">
        <v>13</v>
      </c>
      <c r="B271" s="62">
        <v>4</v>
      </c>
      <c r="C271" s="193" t="s">
        <v>154</v>
      </c>
      <c r="D271" s="28" t="s">
        <v>32</v>
      </c>
      <c r="E271" s="28" t="s">
        <v>328</v>
      </c>
      <c r="F271" s="28" t="s">
        <v>108</v>
      </c>
      <c r="G271" s="28" t="s">
        <v>205</v>
      </c>
      <c r="H271" s="60">
        <v>50</v>
      </c>
      <c r="I271" s="60">
        <v>50</v>
      </c>
      <c r="J271" s="60">
        <v>765.6</v>
      </c>
      <c r="K271" s="61">
        <f t="shared" ref="K271:K276" si="29">I271*J271</f>
        <v>38280</v>
      </c>
      <c r="L271" s="28" t="s">
        <v>16</v>
      </c>
      <c r="M271" s="28"/>
      <c r="N271" s="28"/>
      <c r="O271" s="27" t="s">
        <v>661</v>
      </c>
    </row>
    <row r="272" spans="1:15" ht="37.5">
      <c r="A272" s="27" t="s">
        <v>13</v>
      </c>
      <c r="B272" s="62">
        <v>4</v>
      </c>
      <c r="C272" s="193" t="s">
        <v>157</v>
      </c>
      <c r="D272" s="28" t="s">
        <v>32</v>
      </c>
      <c r="E272" s="28" t="s">
        <v>328</v>
      </c>
      <c r="F272" s="28" t="s">
        <v>108</v>
      </c>
      <c r="G272" s="28" t="s">
        <v>205</v>
      </c>
      <c r="H272" s="60">
        <v>50</v>
      </c>
      <c r="I272" s="60"/>
      <c r="J272" s="60"/>
      <c r="K272" s="61">
        <f t="shared" si="29"/>
        <v>0</v>
      </c>
      <c r="L272" s="28" t="s">
        <v>16</v>
      </c>
      <c r="M272" s="28"/>
      <c r="N272" s="28"/>
      <c r="O272" s="27" t="s">
        <v>661</v>
      </c>
    </row>
    <row r="273" spans="1:15" ht="18.75">
      <c r="A273" s="27"/>
      <c r="B273" s="62"/>
      <c r="C273" s="193"/>
      <c r="D273" s="28"/>
      <c r="E273" s="28"/>
      <c r="F273" s="28"/>
      <c r="G273" s="28"/>
      <c r="H273" s="60"/>
      <c r="I273" s="60"/>
      <c r="J273" s="60"/>
      <c r="K273" s="61">
        <f>I273*J273</f>
        <v>0</v>
      </c>
      <c r="L273" s="28"/>
      <c r="M273" s="28"/>
      <c r="N273" s="28"/>
      <c r="O273" s="28"/>
    </row>
    <row r="274" spans="1:15" ht="18.75">
      <c r="A274" s="27"/>
      <c r="B274" s="62"/>
      <c r="C274" s="193"/>
      <c r="D274" s="28"/>
      <c r="E274" s="28"/>
      <c r="F274" s="28"/>
      <c r="G274" s="28"/>
      <c r="H274" s="60"/>
      <c r="I274" s="60"/>
      <c r="J274" s="60"/>
      <c r="K274" s="61">
        <f>I274*J274</f>
        <v>0</v>
      </c>
      <c r="L274" s="28"/>
      <c r="M274" s="28"/>
      <c r="N274" s="28"/>
      <c r="O274" s="28"/>
    </row>
    <row r="275" spans="1:15" s="123" customFormat="1" ht="37.5">
      <c r="A275" s="118" t="s">
        <v>13</v>
      </c>
      <c r="B275" s="126">
        <v>4</v>
      </c>
      <c r="C275" s="189" t="s">
        <v>154</v>
      </c>
      <c r="D275" s="125" t="s">
        <v>150</v>
      </c>
      <c r="E275" s="125" t="s">
        <v>194</v>
      </c>
      <c r="F275" s="125" t="s">
        <v>108</v>
      </c>
      <c r="G275" s="125" t="s">
        <v>116</v>
      </c>
      <c r="H275" s="128">
        <v>15</v>
      </c>
      <c r="I275" s="128">
        <v>15</v>
      </c>
      <c r="J275" s="128">
        <v>308</v>
      </c>
      <c r="K275" s="129">
        <f t="shared" si="29"/>
        <v>4620</v>
      </c>
      <c r="L275" s="125" t="s">
        <v>176</v>
      </c>
      <c r="M275" s="125"/>
      <c r="N275" s="125"/>
      <c r="O275" s="118" t="s">
        <v>152</v>
      </c>
    </row>
    <row r="276" spans="1:15" s="123" customFormat="1" ht="37.5">
      <c r="A276" s="118" t="s">
        <v>13</v>
      </c>
      <c r="B276" s="126">
        <v>4</v>
      </c>
      <c r="C276" s="189" t="s">
        <v>157</v>
      </c>
      <c r="D276" s="125" t="s">
        <v>150</v>
      </c>
      <c r="E276" s="125" t="s">
        <v>194</v>
      </c>
      <c r="F276" s="125" t="s">
        <v>108</v>
      </c>
      <c r="G276" s="125" t="s">
        <v>116</v>
      </c>
      <c r="H276" s="128">
        <v>15</v>
      </c>
      <c r="I276" s="128"/>
      <c r="J276" s="128"/>
      <c r="K276" s="129">
        <f t="shared" si="29"/>
        <v>0</v>
      </c>
      <c r="L276" s="125" t="s">
        <v>176</v>
      </c>
      <c r="M276" s="125"/>
      <c r="N276" s="125"/>
      <c r="O276" s="118" t="s">
        <v>152</v>
      </c>
    </row>
    <row r="277" spans="1:15" ht="18.75">
      <c r="A277" s="28"/>
      <c r="B277" s="62"/>
      <c r="C277" s="193"/>
      <c r="D277" s="28"/>
      <c r="E277" s="28"/>
      <c r="F277" s="28"/>
      <c r="G277" s="28"/>
      <c r="H277" s="64">
        <f>H271+H272+H273+H274+H275+H276</f>
        <v>130</v>
      </c>
      <c r="I277" s="64">
        <f>I271+I272+I273+I274+I275+I276</f>
        <v>65</v>
      </c>
      <c r="J277" s="64"/>
      <c r="K277" s="65">
        <f>K271+K272+K273+K274+K275+K276</f>
        <v>42900</v>
      </c>
      <c r="L277" s="28"/>
      <c r="M277" s="28"/>
      <c r="N277" s="28"/>
      <c r="O277" s="28"/>
    </row>
    <row r="278" spans="1:15" s="123" customFormat="1" ht="37.5">
      <c r="A278" s="125" t="s">
        <v>29</v>
      </c>
      <c r="B278" s="126">
        <v>4</v>
      </c>
      <c r="C278" s="189" t="s">
        <v>154</v>
      </c>
      <c r="D278" s="125" t="s">
        <v>75</v>
      </c>
      <c r="E278" s="125" t="s">
        <v>191</v>
      </c>
      <c r="F278" s="125" t="s">
        <v>108</v>
      </c>
      <c r="G278" s="125" t="s">
        <v>136</v>
      </c>
      <c r="H278" s="128">
        <v>45</v>
      </c>
      <c r="I278" s="128">
        <v>45</v>
      </c>
      <c r="J278" s="128">
        <v>416</v>
      </c>
      <c r="K278" s="129">
        <f t="shared" ref="K278:K312" si="30">I278*J278</f>
        <v>18720</v>
      </c>
      <c r="L278" s="125" t="s">
        <v>31</v>
      </c>
      <c r="M278" s="125"/>
      <c r="N278" s="125"/>
      <c r="O278" s="118" t="s">
        <v>86</v>
      </c>
    </row>
    <row r="279" spans="1:15" s="123" customFormat="1" ht="37.5">
      <c r="A279" s="125" t="s">
        <v>29</v>
      </c>
      <c r="B279" s="126">
        <v>4</v>
      </c>
      <c r="C279" s="189" t="s">
        <v>157</v>
      </c>
      <c r="D279" s="125" t="s">
        <v>75</v>
      </c>
      <c r="E279" s="125" t="s">
        <v>191</v>
      </c>
      <c r="F279" s="125" t="s">
        <v>108</v>
      </c>
      <c r="G279" s="125" t="s">
        <v>136</v>
      </c>
      <c r="H279" s="128">
        <v>45</v>
      </c>
      <c r="I279" s="128"/>
      <c r="J279" s="128"/>
      <c r="K279" s="129">
        <f t="shared" si="30"/>
        <v>0</v>
      </c>
      <c r="L279" s="125" t="s">
        <v>31</v>
      </c>
      <c r="M279" s="125"/>
      <c r="N279" s="125"/>
      <c r="O279" s="118" t="s">
        <v>86</v>
      </c>
    </row>
    <row r="280" spans="1:15" ht="37.5">
      <c r="A280" s="28" t="s">
        <v>29</v>
      </c>
      <c r="B280" s="62">
        <v>4</v>
      </c>
      <c r="C280" s="193" t="s">
        <v>154</v>
      </c>
      <c r="D280" s="28" t="s">
        <v>75</v>
      </c>
      <c r="E280" s="28" t="s">
        <v>324</v>
      </c>
      <c r="F280" s="28" t="s">
        <v>108</v>
      </c>
      <c r="G280" s="28" t="s">
        <v>379</v>
      </c>
      <c r="H280" s="60">
        <v>15</v>
      </c>
      <c r="I280" s="60">
        <v>15</v>
      </c>
      <c r="J280" s="60">
        <v>594</v>
      </c>
      <c r="K280" s="61">
        <f t="shared" si="30"/>
        <v>8910</v>
      </c>
      <c r="L280" s="28" t="s">
        <v>31</v>
      </c>
      <c r="M280" s="28"/>
      <c r="N280" s="28"/>
      <c r="O280" s="27" t="s">
        <v>658</v>
      </c>
    </row>
    <row r="281" spans="1:15" ht="37.5">
      <c r="A281" s="28" t="s">
        <v>29</v>
      </c>
      <c r="B281" s="62">
        <v>4</v>
      </c>
      <c r="C281" s="193" t="s">
        <v>157</v>
      </c>
      <c r="D281" s="28" t="s">
        <v>75</v>
      </c>
      <c r="E281" s="28" t="s">
        <v>324</v>
      </c>
      <c r="F281" s="28" t="s">
        <v>108</v>
      </c>
      <c r="G281" s="28" t="s">
        <v>379</v>
      </c>
      <c r="H281" s="60">
        <v>15</v>
      </c>
      <c r="I281" s="60"/>
      <c r="J281" s="60"/>
      <c r="K281" s="61">
        <f t="shared" si="30"/>
        <v>0</v>
      </c>
      <c r="L281" s="28" t="s">
        <v>31</v>
      </c>
      <c r="M281" s="28"/>
      <c r="N281" s="28"/>
      <c r="O281" s="27" t="s">
        <v>658</v>
      </c>
    </row>
    <row r="282" spans="1:15" ht="18.75">
      <c r="A282" s="28"/>
      <c r="B282" s="62"/>
      <c r="C282" s="193"/>
      <c r="D282" s="28"/>
      <c r="E282" s="28"/>
      <c r="F282" s="28"/>
      <c r="G282" s="28"/>
      <c r="H282" s="64">
        <f>H278+H279+H280+H281</f>
        <v>120</v>
      </c>
      <c r="I282" s="64">
        <f>I278+I279+I280+I281</f>
        <v>60</v>
      </c>
      <c r="J282" s="64"/>
      <c r="K282" s="65">
        <f>K278+K279+K280+K281</f>
        <v>27630</v>
      </c>
      <c r="L282" s="28"/>
      <c r="M282" s="28"/>
      <c r="N282" s="28"/>
      <c r="O282" s="28"/>
    </row>
    <row r="283" spans="1:15" s="123" customFormat="1" ht="75">
      <c r="A283" s="125" t="s">
        <v>21</v>
      </c>
      <c r="B283" s="126">
        <v>4</v>
      </c>
      <c r="C283" s="189" t="s">
        <v>221</v>
      </c>
      <c r="D283" s="125" t="s">
        <v>222</v>
      </c>
      <c r="E283" s="125" t="s">
        <v>323</v>
      </c>
      <c r="F283" s="125" t="s">
        <v>108</v>
      </c>
      <c r="G283" s="125" t="s">
        <v>116</v>
      </c>
      <c r="H283" s="128">
        <v>7</v>
      </c>
      <c r="I283" s="128">
        <v>7</v>
      </c>
      <c r="J283" s="128">
        <v>290.39999999999998</v>
      </c>
      <c r="K283" s="129">
        <f t="shared" si="30"/>
        <v>2032.7999999999997</v>
      </c>
      <c r="L283" s="125" t="s">
        <v>16</v>
      </c>
      <c r="M283" s="125"/>
      <c r="N283" s="125"/>
      <c r="O283" s="118" t="s">
        <v>224</v>
      </c>
    </row>
    <row r="284" spans="1:15" ht="18.75">
      <c r="A284" s="28"/>
      <c r="B284" s="62"/>
      <c r="C284" s="193"/>
      <c r="D284" s="28"/>
      <c r="E284" s="28"/>
      <c r="F284" s="28"/>
      <c r="G284" s="28"/>
      <c r="H284" s="60"/>
      <c r="I284" s="60"/>
      <c r="J284" s="60"/>
      <c r="K284" s="61"/>
      <c r="L284" s="28"/>
      <c r="M284" s="28"/>
      <c r="N284" s="28"/>
      <c r="O284" s="27"/>
    </row>
    <row r="285" spans="1:15" ht="18.75">
      <c r="A285" s="28"/>
      <c r="B285" s="62"/>
      <c r="C285" s="193"/>
      <c r="D285" s="28"/>
      <c r="E285" s="28"/>
      <c r="F285" s="28"/>
      <c r="G285" s="28"/>
      <c r="H285" s="60"/>
      <c r="I285" s="60"/>
      <c r="J285" s="60"/>
      <c r="K285" s="61"/>
      <c r="L285" s="28"/>
      <c r="M285" s="28"/>
      <c r="N285" s="28"/>
      <c r="O285" s="27"/>
    </row>
    <row r="286" spans="1:15" ht="18.75">
      <c r="A286" s="28"/>
      <c r="B286" s="62"/>
      <c r="C286" s="193"/>
      <c r="D286" s="28"/>
      <c r="E286" s="28"/>
      <c r="F286" s="28"/>
      <c r="G286" s="28"/>
      <c r="H286" s="60"/>
      <c r="I286" s="60"/>
      <c r="J286" s="60"/>
      <c r="K286" s="61">
        <f t="shared" si="30"/>
        <v>0</v>
      </c>
      <c r="L286" s="28"/>
      <c r="M286" s="28"/>
      <c r="N286" s="28"/>
      <c r="O286" s="28"/>
    </row>
    <row r="287" spans="1:15" ht="18.75">
      <c r="A287" s="28"/>
      <c r="B287" s="62"/>
      <c r="C287" s="193"/>
      <c r="D287" s="28"/>
      <c r="E287" s="28"/>
      <c r="F287" s="28"/>
      <c r="G287" s="28"/>
      <c r="H287" s="64">
        <f>H283+H284+H285+H286</f>
        <v>7</v>
      </c>
      <c r="I287" s="64">
        <f>I283+I284+I285+I286</f>
        <v>7</v>
      </c>
      <c r="J287" s="64"/>
      <c r="K287" s="65">
        <f>K283+K284+K285+K286</f>
        <v>2032.7999999999997</v>
      </c>
      <c r="L287" s="28"/>
      <c r="M287" s="28"/>
      <c r="N287" s="28"/>
      <c r="O287" s="28"/>
    </row>
    <row r="288" spans="1:15" ht="56.25">
      <c r="A288" s="27" t="s">
        <v>13</v>
      </c>
      <c r="B288" s="62">
        <v>4</v>
      </c>
      <c r="C288" s="193" t="s">
        <v>216</v>
      </c>
      <c r="D288" s="28" t="s">
        <v>159</v>
      </c>
      <c r="E288" s="28" t="s">
        <v>328</v>
      </c>
      <c r="F288" s="28" t="s">
        <v>108</v>
      </c>
      <c r="G288" s="28" t="s">
        <v>205</v>
      </c>
      <c r="H288" s="60">
        <v>50</v>
      </c>
      <c r="I288" s="60">
        <v>50</v>
      </c>
      <c r="J288" s="60">
        <v>744.92</v>
      </c>
      <c r="K288" s="61">
        <f t="shared" si="30"/>
        <v>37246</v>
      </c>
      <c r="L288" s="28" t="s">
        <v>16</v>
      </c>
      <c r="M288" s="28"/>
      <c r="N288" s="28"/>
      <c r="O288" s="27" t="s">
        <v>663</v>
      </c>
    </row>
    <row r="289" spans="1:15" ht="56.25">
      <c r="A289" s="27" t="s">
        <v>13</v>
      </c>
      <c r="B289" s="62">
        <v>4</v>
      </c>
      <c r="C289" s="193" t="s">
        <v>217</v>
      </c>
      <c r="D289" s="28" t="s">
        <v>159</v>
      </c>
      <c r="E289" s="28" t="s">
        <v>328</v>
      </c>
      <c r="F289" s="28" t="s">
        <v>108</v>
      </c>
      <c r="G289" s="28" t="s">
        <v>205</v>
      </c>
      <c r="H289" s="60">
        <v>50</v>
      </c>
      <c r="I289" s="60"/>
      <c r="J289" s="60"/>
      <c r="K289" s="61">
        <f t="shared" si="30"/>
        <v>0</v>
      </c>
      <c r="L289" s="28" t="s">
        <v>16</v>
      </c>
      <c r="M289" s="28"/>
      <c r="N289" s="28"/>
      <c r="O289" s="27" t="s">
        <v>663</v>
      </c>
    </row>
    <row r="290" spans="1:15" ht="18.75">
      <c r="A290" s="27"/>
      <c r="B290" s="62"/>
      <c r="C290" s="193"/>
      <c r="D290" s="28"/>
      <c r="E290" s="28"/>
      <c r="F290" s="28"/>
      <c r="G290" s="28"/>
      <c r="H290" s="60"/>
      <c r="I290" s="60"/>
      <c r="J290" s="60"/>
      <c r="K290" s="61">
        <f t="shared" si="30"/>
        <v>0</v>
      </c>
      <c r="L290" s="28"/>
      <c r="M290" s="28"/>
      <c r="N290" s="28"/>
      <c r="O290" s="28"/>
    </row>
    <row r="291" spans="1:15" ht="18.75">
      <c r="A291" s="27"/>
      <c r="B291" s="62"/>
      <c r="C291" s="193"/>
      <c r="D291" s="28"/>
      <c r="E291" s="28"/>
      <c r="F291" s="28"/>
      <c r="G291" s="28"/>
      <c r="H291" s="60"/>
      <c r="I291" s="60"/>
      <c r="J291" s="60"/>
      <c r="K291" s="61">
        <f t="shared" si="30"/>
        <v>0</v>
      </c>
      <c r="L291" s="28"/>
      <c r="M291" s="28"/>
      <c r="N291" s="28"/>
      <c r="O291" s="28"/>
    </row>
    <row r="292" spans="1:15" ht="18.75">
      <c r="A292" s="28"/>
      <c r="B292" s="62"/>
      <c r="C292" s="193"/>
      <c r="D292" s="28"/>
      <c r="E292" s="28"/>
      <c r="F292" s="28"/>
      <c r="G292" s="28"/>
      <c r="H292" s="64">
        <f>H288+H289+H290+H291</f>
        <v>100</v>
      </c>
      <c r="I292" s="64">
        <f>I288+I289+I290+I291</f>
        <v>50</v>
      </c>
      <c r="J292" s="64"/>
      <c r="K292" s="65">
        <f>K288+K289+K290+K291</f>
        <v>37246</v>
      </c>
      <c r="L292" s="28"/>
      <c r="M292" s="28"/>
      <c r="N292" s="28"/>
      <c r="O292" s="28"/>
    </row>
    <row r="293" spans="1:15" s="123" customFormat="1" ht="37.5">
      <c r="A293" s="125" t="s">
        <v>29</v>
      </c>
      <c r="B293" s="126">
        <v>4</v>
      </c>
      <c r="C293" s="189" t="s">
        <v>216</v>
      </c>
      <c r="D293" s="125" t="s">
        <v>30</v>
      </c>
      <c r="E293" s="125" t="s">
        <v>191</v>
      </c>
      <c r="F293" s="125" t="s">
        <v>108</v>
      </c>
      <c r="G293" s="125" t="s">
        <v>116</v>
      </c>
      <c r="H293" s="128">
        <v>45</v>
      </c>
      <c r="I293" s="131">
        <v>45</v>
      </c>
      <c r="J293" s="128">
        <v>416</v>
      </c>
      <c r="K293" s="129">
        <f>J293*I293</f>
        <v>18720</v>
      </c>
      <c r="L293" s="125" t="s">
        <v>31</v>
      </c>
      <c r="M293" s="125"/>
      <c r="N293" s="125"/>
      <c r="O293" s="118" t="s">
        <v>86</v>
      </c>
    </row>
    <row r="294" spans="1:15" s="123" customFormat="1" ht="37.5">
      <c r="A294" s="125" t="s">
        <v>29</v>
      </c>
      <c r="B294" s="126">
        <v>4</v>
      </c>
      <c r="C294" s="189" t="s">
        <v>217</v>
      </c>
      <c r="D294" s="125" t="s">
        <v>30</v>
      </c>
      <c r="E294" s="125" t="s">
        <v>191</v>
      </c>
      <c r="F294" s="125" t="s">
        <v>108</v>
      </c>
      <c r="G294" s="125" t="s">
        <v>116</v>
      </c>
      <c r="H294" s="128">
        <v>45</v>
      </c>
      <c r="I294" s="128"/>
      <c r="J294" s="128"/>
      <c r="K294" s="129">
        <f t="shared" ref="K294" si="31">I294*J294</f>
        <v>0</v>
      </c>
      <c r="L294" s="125" t="s">
        <v>31</v>
      </c>
      <c r="M294" s="125"/>
      <c r="N294" s="125"/>
      <c r="O294" s="118" t="s">
        <v>86</v>
      </c>
    </row>
    <row r="295" spans="1:15" ht="37.5">
      <c r="A295" s="28" t="s">
        <v>29</v>
      </c>
      <c r="B295" s="62">
        <v>4</v>
      </c>
      <c r="C295" s="193" t="s">
        <v>216</v>
      </c>
      <c r="D295" s="28" t="s">
        <v>30</v>
      </c>
      <c r="E295" s="28" t="s">
        <v>324</v>
      </c>
      <c r="F295" s="28" t="s">
        <v>108</v>
      </c>
      <c r="G295" s="28" t="s">
        <v>379</v>
      </c>
      <c r="H295" s="60">
        <v>15</v>
      </c>
      <c r="I295" s="67">
        <v>15</v>
      </c>
      <c r="J295" s="60">
        <v>594</v>
      </c>
      <c r="K295" s="61">
        <f>J295*I295</f>
        <v>8910</v>
      </c>
      <c r="L295" s="28" t="s">
        <v>31</v>
      </c>
      <c r="M295" s="28"/>
      <c r="N295" s="28"/>
      <c r="O295" s="27" t="s">
        <v>658</v>
      </c>
    </row>
    <row r="296" spans="1:15" ht="37.5">
      <c r="A296" s="28" t="s">
        <v>29</v>
      </c>
      <c r="B296" s="62">
        <v>4</v>
      </c>
      <c r="C296" s="193" t="s">
        <v>217</v>
      </c>
      <c r="D296" s="28" t="s">
        <v>30</v>
      </c>
      <c r="E296" s="28" t="s">
        <v>324</v>
      </c>
      <c r="F296" s="28" t="s">
        <v>108</v>
      </c>
      <c r="G296" s="28" t="s">
        <v>379</v>
      </c>
      <c r="H296" s="60">
        <v>15</v>
      </c>
      <c r="I296" s="60"/>
      <c r="J296" s="60"/>
      <c r="K296" s="61">
        <f t="shared" ref="K296" si="32">I296*J296</f>
        <v>0</v>
      </c>
      <c r="L296" s="28" t="s">
        <v>31</v>
      </c>
      <c r="M296" s="28"/>
      <c r="N296" s="28"/>
      <c r="O296" s="27" t="s">
        <v>658</v>
      </c>
    </row>
    <row r="297" spans="1:15" ht="18.75">
      <c r="A297" s="28"/>
      <c r="B297" s="62">
        <v>4</v>
      </c>
      <c r="C297" s="193"/>
      <c r="D297" s="28"/>
      <c r="E297" s="28"/>
      <c r="F297" s="28"/>
      <c r="G297" s="28"/>
      <c r="H297" s="64">
        <f>H293+H294+H295+H296</f>
        <v>120</v>
      </c>
      <c r="I297" s="64">
        <f>I293+I294+I295+I296</f>
        <v>60</v>
      </c>
      <c r="J297" s="64"/>
      <c r="K297" s="65">
        <f>K293+K294+K295+K296</f>
        <v>27630</v>
      </c>
      <c r="L297" s="28"/>
      <c r="M297" s="28"/>
      <c r="N297" s="28"/>
      <c r="O297" s="28"/>
    </row>
    <row r="298" spans="1:15" s="123" customFormat="1" ht="75">
      <c r="A298" s="125" t="s">
        <v>21</v>
      </c>
      <c r="B298" s="126">
        <v>4</v>
      </c>
      <c r="C298" s="189" t="s">
        <v>223</v>
      </c>
      <c r="D298" s="125" t="s">
        <v>225</v>
      </c>
      <c r="E298" s="125" t="s">
        <v>323</v>
      </c>
      <c r="F298" s="125" t="s">
        <v>108</v>
      </c>
      <c r="G298" s="125" t="s">
        <v>116</v>
      </c>
      <c r="H298" s="128">
        <v>7</v>
      </c>
      <c r="I298" s="128">
        <v>7</v>
      </c>
      <c r="J298" s="128">
        <v>302.5</v>
      </c>
      <c r="K298" s="129">
        <f t="shared" si="30"/>
        <v>2117.5</v>
      </c>
      <c r="L298" s="125" t="s">
        <v>16</v>
      </c>
      <c r="M298" s="125"/>
      <c r="N298" s="125"/>
      <c r="O298" s="118" t="s">
        <v>226</v>
      </c>
    </row>
    <row r="299" spans="1:15" ht="18.75">
      <c r="A299" s="28"/>
      <c r="B299" s="62"/>
      <c r="C299" s="193"/>
      <c r="D299" s="28"/>
      <c r="E299" s="28"/>
      <c r="F299" s="28"/>
      <c r="G299" s="28"/>
      <c r="H299" s="60"/>
      <c r="I299" s="60"/>
      <c r="J299" s="60"/>
      <c r="K299" s="61">
        <f t="shared" si="30"/>
        <v>0</v>
      </c>
      <c r="L299" s="28"/>
      <c r="M299" s="28"/>
      <c r="N299" s="28"/>
      <c r="O299" s="28"/>
    </row>
    <row r="300" spans="1:15" ht="18.75">
      <c r="A300" s="28"/>
      <c r="B300" s="62"/>
      <c r="C300" s="193"/>
      <c r="D300" s="28"/>
      <c r="E300" s="28"/>
      <c r="F300" s="28"/>
      <c r="G300" s="28"/>
      <c r="H300" s="60"/>
      <c r="I300" s="60"/>
      <c r="J300" s="60"/>
      <c r="K300" s="61">
        <f t="shared" si="30"/>
        <v>0</v>
      </c>
      <c r="L300" s="28"/>
      <c r="M300" s="28"/>
      <c r="N300" s="28"/>
      <c r="O300" s="28"/>
    </row>
    <row r="301" spans="1:15" ht="18.75">
      <c r="A301" s="28"/>
      <c r="B301" s="62"/>
      <c r="C301" s="193"/>
      <c r="D301" s="28"/>
      <c r="E301" s="28"/>
      <c r="F301" s="28"/>
      <c r="G301" s="28"/>
      <c r="H301" s="64">
        <f>H298+H299+H300</f>
        <v>7</v>
      </c>
      <c r="I301" s="64">
        <f>I298+I299+I300</f>
        <v>7</v>
      </c>
      <c r="J301" s="64"/>
      <c r="K301" s="65">
        <f>K298+K299+K300</f>
        <v>2117.5</v>
      </c>
      <c r="L301" s="28"/>
      <c r="M301" s="28"/>
      <c r="N301" s="28"/>
      <c r="O301" s="28"/>
    </row>
    <row r="302" spans="1:15" s="123" customFormat="1" ht="37.5">
      <c r="A302" s="125" t="s">
        <v>29</v>
      </c>
      <c r="B302" s="126">
        <v>4</v>
      </c>
      <c r="C302" s="189" t="s">
        <v>78</v>
      </c>
      <c r="D302" s="125" t="s">
        <v>77</v>
      </c>
      <c r="E302" s="125" t="s">
        <v>191</v>
      </c>
      <c r="F302" s="125" t="s">
        <v>108</v>
      </c>
      <c r="G302" s="125" t="s">
        <v>116</v>
      </c>
      <c r="H302" s="128">
        <v>45</v>
      </c>
      <c r="I302" s="128">
        <v>45</v>
      </c>
      <c r="J302" s="128">
        <v>416</v>
      </c>
      <c r="K302" s="129">
        <f t="shared" si="30"/>
        <v>18720</v>
      </c>
      <c r="L302" s="125" t="s">
        <v>31</v>
      </c>
      <c r="M302" s="125"/>
      <c r="N302" s="125"/>
      <c r="O302" s="118" t="s">
        <v>86</v>
      </c>
    </row>
    <row r="303" spans="1:15" s="123" customFormat="1" ht="37.5">
      <c r="A303" s="125" t="s">
        <v>29</v>
      </c>
      <c r="B303" s="126">
        <v>4</v>
      </c>
      <c r="C303" s="189" t="s">
        <v>78</v>
      </c>
      <c r="D303" s="125" t="s">
        <v>77</v>
      </c>
      <c r="E303" s="125" t="s">
        <v>191</v>
      </c>
      <c r="F303" s="125" t="s">
        <v>108</v>
      </c>
      <c r="G303" s="125" t="s">
        <v>116</v>
      </c>
      <c r="H303" s="128">
        <v>45</v>
      </c>
      <c r="I303" s="128"/>
      <c r="J303" s="128"/>
      <c r="K303" s="129">
        <f t="shared" si="30"/>
        <v>0</v>
      </c>
      <c r="L303" s="125" t="s">
        <v>31</v>
      </c>
      <c r="M303" s="125"/>
      <c r="N303" s="125"/>
      <c r="O303" s="118" t="s">
        <v>86</v>
      </c>
    </row>
    <row r="304" spans="1:15" ht="37.5">
      <c r="A304" s="28" t="s">
        <v>29</v>
      </c>
      <c r="B304" s="62">
        <v>4</v>
      </c>
      <c r="C304" s="193" t="s">
        <v>78</v>
      </c>
      <c r="D304" s="28" t="s">
        <v>77</v>
      </c>
      <c r="E304" s="28" t="s">
        <v>324</v>
      </c>
      <c r="F304" s="28" t="s">
        <v>108</v>
      </c>
      <c r="G304" s="28" t="s">
        <v>379</v>
      </c>
      <c r="H304" s="60">
        <v>15</v>
      </c>
      <c r="I304" s="60">
        <v>15</v>
      </c>
      <c r="J304" s="60">
        <v>594</v>
      </c>
      <c r="K304" s="61">
        <f t="shared" si="30"/>
        <v>8910</v>
      </c>
      <c r="L304" s="28" t="s">
        <v>31</v>
      </c>
      <c r="M304" s="28"/>
      <c r="N304" s="28"/>
      <c r="O304" s="27" t="s">
        <v>658</v>
      </c>
    </row>
    <row r="305" spans="1:15" ht="37.5">
      <c r="A305" s="28" t="s">
        <v>29</v>
      </c>
      <c r="B305" s="62">
        <v>4</v>
      </c>
      <c r="C305" s="193" t="s">
        <v>78</v>
      </c>
      <c r="D305" s="28" t="s">
        <v>77</v>
      </c>
      <c r="E305" s="28" t="s">
        <v>324</v>
      </c>
      <c r="F305" s="28" t="s">
        <v>108</v>
      </c>
      <c r="G305" s="28" t="s">
        <v>379</v>
      </c>
      <c r="H305" s="60">
        <v>15</v>
      </c>
      <c r="I305" s="60"/>
      <c r="J305" s="60"/>
      <c r="K305" s="61">
        <f t="shared" si="30"/>
        <v>0</v>
      </c>
      <c r="L305" s="28" t="s">
        <v>31</v>
      </c>
      <c r="M305" s="28"/>
      <c r="N305" s="28"/>
      <c r="O305" s="27" t="s">
        <v>658</v>
      </c>
    </row>
    <row r="306" spans="1:15" ht="37.5">
      <c r="A306" s="28" t="s">
        <v>13</v>
      </c>
      <c r="B306" s="62">
        <v>4</v>
      </c>
      <c r="C306" s="193" t="s">
        <v>78</v>
      </c>
      <c r="D306" s="28" t="s">
        <v>828</v>
      </c>
      <c r="E306" s="35" t="s">
        <v>836</v>
      </c>
      <c r="F306" s="35" t="s">
        <v>108</v>
      </c>
      <c r="G306" s="43" t="s">
        <v>827</v>
      </c>
      <c r="H306" s="60">
        <v>49</v>
      </c>
      <c r="I306" s="60">
        <v>49</v>
      </c>
      <c r="J306" s="60">
        <v>766.92</v>
      </c>
      <c r="K306" s="61">
        <f t="shared" si="30"/>
        <v>37579.079999999994</v>
      </c>
      <c r="L306" s="28" t="s">
        <v>16</v>
      </c>
      <c r="M306" s="28"/>
      <c r="N306" s="28"/>
      <c r="O306" s="27" t="s">
        <v>829</v>
      </c>
    </row>
    <row r="307" spans="1:15" ht="37.5">
      <c r="A307" s="28" t="s">
        <v>13</v>
      </c>
      <c r="B307" s="62">
        <v>4</v>
      </c>
      <c r="C307" s="193" t="s">
        <v>78</v>
      </c>
      <c r="D307" s="28" t="s">
        <v>828</v>
      </c>
      <c r="E307" s="35" t="s">
        <v>836</v>
      </c>
      <c r="F307" s="35" t="s">
        <v>108</v>
      </c>
      <c r="G307" s="43" t="s">
        <v>827</v>
      </c>
      <c r="H307" s="60">
        <v>49</v>
      </c>
      <c r="I307" s="60"/>
      <c r="J307" s="60"/>
      <c r="K307" s="61">
        <f t="shared" si="30"/>
        <v>0</v>
      </c>
      <c r="L307" s="28" t="s">
        <v>16</v>
      </c>
      <c r="M307" s="28"/>
      <c r="N307" s="28"/>
      <c r="O307" s="27" t="s">
        <v>829</v>
      </c>
    </row>
    <row r="308" spans="1:15" ht="18.75">
      <c r="A308" s="28"/>
      <c r="B308" s="62"/>
      <c r="C308" s="193"/>
      <c r="D308" s="28"/>
      <c r="E308" s="28"/>
      <c r="F308" s="28"/>
      <c r="G308" s="28"/>
      <c r="H308" s="64">
        <f>H302+H303+H304+H305+H306+H307</f>
        <v>218</v>
      </c>
      <c r="I308" s="64">
        <f>I302+I303+I304+I305+I306+I307</f>
        <v>109</v>
      </c>
      <c r="J308" s="64"/>
      <c r="K308" s="65">
        <f>K302+K303+K304+K305+K306+K307</f>
        <v>65209.079999999994</v>
      </c>
      <c r="L308" s="28"/>
      <c r="M308" s="28"/>
      <c r="N308" s="28"/>
      <c r="O308" s="28"/>
    </row>
    <row r="309" spans="1:15" ht="93.75">
      <c r="A309" s="28" t="s">
        <v>21</v>
      </c>
      <c r="B309" s="62">
        <v>4</v>
      </c>
      <c r="C309" s="193" t="s">
        <v>161</v>
      </c>
      <c r="D309" s="35" t="s">
        <v>48</v>
      </c>
      <c r="E309" s="28" t="s">
        <v>327</v>
      </c>
      <c r="F309" s="28" t="s">
        <v>108</v>
      </c>
      <c r="G309" s="28" t="s">
        <v>585</v>
      </c>
      <c r="H309" s="60">
        <v>2</v>
      </c>
      <c r="I309" s="60">
        <v>2</v>
      </c>
      <c r="J309" s="60">
        <v>550</v>
      </c>
      <c r="K309" s="61">
        <f t="shared" si="30"/>
        <v>1100</v>
      </c>
      <c r="L309" s="28" t="s">
        <v>16</v>
      </c>
      <c r="M309" s="28"/>
      <c r="N309" s="28"/>
      <c r="O309" s="27" t="s">
        <v>638</v>
      </c>
    </row>
    <row r="310" spans="1:15" ht="93.75">
      <c r="A310" s="28" t="s">
        <v>21</v>
      </c>
      <c r="B310" s="62">
        <v>4</v>
      </c>
      <c r="C310" s="193" t="s">
        <v>161</v>
      </c>
      <c r="D310" s="35" t="s">
        <v>48</v>
      </c>
      <c r="E310" s="28" t="s">
        <v>327</v>
      </c>
      <c r="F310" s="28" t="s">
        <v>108</v>
      </c>
      <c r="G310" s="28" t="s">
        <v>585</v>
      </c>
      <c r="H310" s="60">
        <v>2</v>
      </c>
      <c r="I310" s="60"/>
      <c r="J310" s="60"/>
      <c r="K310" s="61">
        <f t="shared" si="30"/>
        <v>0</v>
      </c>
      <c r="L310" s="28" t="s">
        <v>16</v>
      </c>
      <c r="M310" s="28"/>
      <c r="N310" s="28"/>
      <c r="O310" s="27" t="s">
        <v>638</v>
      </c>
    </row>
    <row r="311" spans="1:15" ht="18.75">
      <c r="A311" s="28"/>
      <c r="B311" s="62"/>
      <c r="C311" s="193"/>
      <c r="D311" s="28"/>
      <c r="E311" s="28"/>
      <c r="F311" s="28"/>
      <c r="G311" s="28"/>
      <c r="H311" s="60"/>
      <c r="I311" s="60"/>
      <c r="J311" s="60"/>
      <c r="K311" s="61">
        <f t="shared" si="30"/>
        <v>0</v>
      </c>
      <c r="L311" s="28"/>
      <c r="M311" s="28"/>
      <c r="N311" s="28"/>
      <c r="O311" s="28"/>
    </row>
    <row r="312" spans="1:15" ht="18.75">
      <c r="A312" s="28"/>
      <c r="B312" s="62"/>
      <c r="C312" s="193"/>
      <c r="D312" s="28"/>
      <c r="E312" s="28"/>
      <c r="F312" s="28"/>
      <c r="G312" s="28"/>
      <c r="H312" s="60"/>
      <c r="I312" s="60"/>
      <c r="J312" s="60"/>
      <c r="K312" s="61">
        <f t="shared" si="30"/>
        <v>0</v>
      </c>
      <c r="L312" s="28"/>
      <c r="M312" s="28"/>
      <c r="N312" s="28"/>
      <c r="O312" s="28"/>
    </row>
    <row r="313" spans="1:15" ht="18.75">
      <c r="A313" s="28"/>
      <c r="B313" s="62"/>
      <c r="C313" s="193"/>
      <c r="D313" s="28"/>
      <c r="E313" s="28"/>
      <c r="F313" s="28"/>
      <c r="G313" s="28"/>
      <c r="H313" s="64">
        <f>H309+H310+H311+H312</f>
        <v>4</v>
      </c>
      <c r="I313" s="64">
        <f>I309+I310+I311+I312</f>
        <v>2</v>
      </c>
      <c r="J313" s="64"/>
      <c r="K313" s="65">
        <f>K309+K310+K311+K312</f>
        <v>1100</v>
      </c>
      <c r="L313" s="28"/>
      <c r="M313" s="28"/>
      <c r="N313" s="28"/>
      <c r="O313" s="28"/>
    </row>
    <row r="314" spans="1:15" s="123" customFormat="1" ht="56.25">
      <c r="A314" s="125"/>
      <c r="B314" s="126">
        <v>4</v>
      </c>
      <c r="C314" s="189" t="s">
        <v>165</v>
      </c>
      <c r="D314" s="127" t="s">
        <v>166</v>
      </c>
      <c r="E314" s="125" t="s">
        <v>331</v>
      </c>
      <c r="F314" s="125" t="s">
        <v>108</v>
      </c>
      <c r="G314" s="125" t="s">
        <v>171</v>
      </c>
      <c r="H314" s="126">
        <v>7</v>
      </c>
      <c r="I314" s="126">
        <v>7</v>
      </c>
      <c r="J314" s="126">
        <v>252</v>
      </c>
      <c r="K314" s="129">
        <f>I314*J314</f>
        <v>1764</v>
      </c>
      <c r="L314" s="125" t="s">
        <v>177</v>
      </c>
      <c r="M314" s="125"/>
      <c r="N314" s="125"/>
      <c r="O314" s="118" t="s">
        <v>655</v>
      </c>
    </row>
    <row r="315" spans="1:15" s="123" customFormat="1" ht="56.25">
      <c r="A315" s="125"/>
      <c r="B315" s="126">
        <v>4</v>
      </c>
      <c r="C315" s="189" t="s">
        <v>165</v>
      </c>
      <c r="D315" s="127" t="s">
        <v>166</v>
      </c>
      <c r="E315" s="125" t="s">
        <v>192</v>
      </c>
      <c r="F315" s="125" t="s">
        <v>108</v>
      </c>
      <c r="G315" s="125" t="s">
        <v>116</v>
      </c>
      <c r="H315" s="126">
        <v>21</v>
      </c>
      <c r="I315" s="126">
        <v>21</v>
      </c>
      <c r="J315" s="126">
        <v>372</v>
      </c>
      <c r="K315" s="129">
        <f t="shared" ref="K315:K316" si="33">I315*J315</f>
        <v>7812</v>
      </c>
      <c r="L315" s="125" t="s">
        <v>177</v>
      </c>
      <c r="M315" s="125"/>
      <c r="N315" s="125"/>
      <c r="O315" s="118" t="s">
        <v>215</v>
      </c>
    </row>
    <row r="316" spans="1:15" s="123" customFormat="1" ht="56.25">
      <c r="A316" s="125"/>
      <c r="B316" s="126">
        <v>4</v>
      </c>
      <c r="C316" s="189" t="s">
        <v>165</v>
      </c>
      <c r="D316" s="127" t="s">
        <v>166</v>
      </c>
      <c r="E316" s="125" t="s">
        <v>193</v>
      </c>
      <c r="F316" s="125" t="s">
        <v>108</v>
      </c>
      <c r="G316" s="125" t="s">
        <v>116</v>
      </c>
      <c r="H316" s="126">
        <v>17</v>
      </c>
      <c r="I316" s="126">
        <v>17</v>
      </c>
      <c r="J316" s="126">
        <v>372</v>
      </c>
      <c r="K316" s="129">
        <f t="shared" si="33"/>
        <v>6324</v>
      </c>
      <c r="L316" s="125" t="s">
        <v>177</v>
      </c>
      <c r="M316" s="125"/>
      <c r="N316" s="125"/>
      <c r="O316" s="118" t="s">
        <v>215</v>
      </c>
    </row>
    <row r="317" spans="1:15" ht="18.75">
      <c r="A317" s="28"/>
      <c r="B317" s="62">
        <v>4</v>
      </c>
      <c r="C317" s="193"/>
      <c r="D317" s="28"/>
      <c r="E317" s="28"/>
      <c r="F317" s="28"/>
      <c r="G317" s="28"/>
      <c r="H317" s="64">
        <f>H314+H315+H316</f>
        <v>45</v>
      </c>
      <c r="I317" s="64">
        <f>I314+I315+I316</f>
        <v>45</v>
      </c>
      <c r="J317" s="64"/>
      <c r="K317" s="65">
        <f>K314+K315+K316</f>
        <v>15900</v>
      </c>
      <c r="L317" s="28"/>
      <c r="M317" s="28"/>
      <c r="N317" s="28"/>
      <c r="O317" s="28"/>
    </row>
    <row r="318" spans="1:15" ht="37.5">
      <c r="A318" s="28"/>
      <c r="B318" s="62">
        <v>4</v>
      </c>
      <c r="C318" s="193" t="s">
        <v>165</v>
      </c>
      <c r="D318" s="22" t="s">
        <v>168</v>
      </c>
      <c r="E318" s="28" t="s">
        <v>326</v>
      </c>
      <c r="F318" s="28" t="s">
        <v>108</v>
      </c>
      <c r="G318" s="28" t="s">
        <v>172</v>
      </c>
      <c r="H318" s="62">
        <v>42</v>
      </c>
      <c r="I318" s="62">
        <v>42</v>
      </c>
      <c r="J318" s="62">
        <v>528</v>
      </c>
      <c r="K318" s="61">
        <f>J318*I318</f>
        <v>22176</v>
      </c>
      <c r="L318" s="28" t="s">
        <v>16</v>
      </c>
      <c r="M318" s="28"/>
      <c r="N318" s="28"/>
      <c r="O318" s="27" t="s">
        <v>656</v>
      </c>
    </row>
    <row r="319" spans="1:15" ht="37.5">
      <c r="A319" s="28"/>
      <c r="B319" s="62">
        <v>4</v>
      </c>
      <c r="C319" s="193" t="s">
        <v>165</v>
      </c>
      <c r="D319" s="22" t="s">
        <v>168</v>
      </c>
      <c r="E319" s="28" t="s">
        <v>325</v>
      </c>
      <c r="F319" s="28" t="s">
        <v>108</v>
      </c>
      <c r="G319" s="28" t="s">
        <v>172</v>
      </c>
      <c r="H319" s="62">
        <v>5</v>
      </c>
      <c r="I319" s="62">
        <v>5</v>
      </c>
      <c r="J319" s="62">
        <v>528</v>
      </c>
      <c r="K319" s="61">
        <f t="shared" ref="K319" si="34">J319*I319</f>
        <v>2640</v>
      </c>
      <c r="L319" s="28" t="s">
        <v>16</v>
      </c>
      <c r="M319" s="28"/>
      <c r="N319" s="28"/>
      <c r="O319" s="27" t="s">
        <v>656</v>
      </c>
    </row>
    <row r="320" spans="1:15" ht="56.25">
      <c r="A320" s="28"/>
      <c r="B320" s="62">
        <v>4</v>
      </c>
      <c r="C320" s="193" t="s">
        <v>858</v>
      </c>
      <c r="D320" s="22" t="s">
        <v>168</v>
      </c>
      <c r="E320" s="28" t="s">
        <v>855</v>
      </c>
      <c r="F320" s="28" t="s">
        <v>108</v>
      </c>
      <c r="G320" s="28" t="s">
        <v>827</v>
      </c>
      <c r="H320" s="62">
        <v>1</v>
      </c>
      <c r="I320" s="62">
        <v>1</v>
      </c>
      <c r="J320" s="62">
        <v>401.03</v>
      </c>
      <c r="K320" s="61">
        <v>401.03</v>
      </c>
      <c r="L320" s="28" t="s">
        <v>16</v>
      </c>
      <c r="M320" s="28"/>
      <c r="N320" s="28"/>
      <c r="O320" s="27" t="s">
        <v>856</v>
      </c>
    </row>
    <row r="321" spans="1:15" ht="56.25">
      <c r="A321" s="28"/>
      <c r="B321" s="62">
        <v>4</v>
      </c>
      <c r="C321" s="193" t="s">
        <v>859</v>
      </c>
      <c r="D321" s="22" t="s">
        <v>168</v>
      </c>
      <c r="E321" s="28" t="s">
        <v>855</v>
      </c>
      <c r="F321" s="28" t="s">
        <v>108</v>
      </c>
      <c r="G321" s="28"/>
      <c r="H321" s="62">
        <v>1</v>
      </c>
      <c r="I321" s="62">
        <v>1</v>
      </c>
      <c r="J321" s="62">
        <v>401.03</v>
      </c>
      <c r="K321" s="61">
        <v>401.03</v>
      </c>
      <c r="L321" s="28" t="s">
        <v>16</v>
      </c>
      <c r="M321" s="28"/>
      <c r="N321" s="28"/>
      <c r="O321" s="27" t="s">
        <v>857</v>
      </c>
    </row>
    <row r="322" spans="1:15" ht="56.25">
      <c r="A322" s="28"/>
      <c r="B322" s="62">
        <v>4</v>
      </c>
      <c r="C322" s="193" t="s">
        <v>858</v>
      </c>
      <c r="D322" s="22" t="s">
        <v>168</v>
      </c>
      <c r="E322" s="28" t="s">
        <v>867</v>
      </c>
      <c r="F322" s="28" t="s">
        <v>108</v>
      </c>
      <c r="G322" s="28" t="s">
        <v>827</v>
      </c>
      <c r="H322" s="62">
        <v>26</v>
      </c>
      <c r="I322" s="62">
        <v>26</v>
      </c>
      <c r="J322" s="62">
        <v>401.03</v>
      </c>
      <c r="K322" s="61">
        <v>10426.780000000001</v>
      </c>
      <c r="L322" s="28" t="s">
        <v>16</v>
      </c>
      <c r="M322" s="28"/>
      <c r="N322" s="28"/>
      <c r="O322" s="27" t="s">
        <v>856</v>
      </c>
    </row>
    <row r="323" spans="1:15" ht="56.25">
      <c r="A323" s="28"/>
      <c r="B323" s="62">
        <v>4</v>
      </c>
      <c r="C323" s="193" t="s">
        <v>859</v>
      </c>
      <c r="D323" s="22" t="s">
        <v>168</v>
      </c>
      <c r="E323" s="28" t="s">
        <v>867</v>
      </c>
      <c r="F323" s="28" t="s">
        <v>108</v>
      </c>
      <c r="G323" s="28"/>
      <c r="H323" s="62">
        <v>26</v>
      </c>
      <c r="I323" s="62">
        <v>26</v>
      </c>
      <c r="J323" s="62">
        <v>401.03</v>
      </c>
      <c r="K323" s="61">
        <v>10426.780000000001</v>
      </c>
      <c r="L323" s="28" t="s">
        <v>16</v>
      </c>
      <c r="M323" s="28"/>
      <c r="N323" s="28"/>
      <c r="O323" s="27" t="s">
        <v>857</v>
      </c>
    </row>
    <row r="324" spans="1:15" ht="18.75">
      <c r="A324" s="28"/>
      <c r="B324" s="62">
        <v>4</v>
      </c>
      <c r="C324" s="193"/>
      <c r="D324" s="28"/>
      <c r="E324" s="28"/>
      <c r="F324" s="28"/>
      <c r="G324" s="28"/>
      <c r="H324" s="64">
        <f>H318+H319+H320+H321+H322+H323</f>
        <v>101</v>
      </c>
      <c r="I324" s="64">
        <f>I318+I319+I320+I321+I322+I323</f>
        <v>101</v>
      </c>
      <c r="J324" s="64"/>
      <c r="K324" s="65">
        <f>K323+K322+K321+K320+K319+K318</f>
        <v>46471.619999999995</v>
      </c>
      <c r="L324" s="28"/>
      <c r="M324" s="28"/>
      <c r="N324" s="28"/>
      <c r="O324" s="28"/>
    </row>
    <row r="325" spans="1:15" s="123" customFormat="1" ht="37.5">
      <c r="A325" s="125"/>
      <c r="B325" s="126">
        <v>4</v>
      </c>
      <c r="C325" s="189" t="s">
        <v>178</v>
      </c>
      <c r="D325" s="125" t="s">
        <v>183</v>
      </c>
      <c r="E325" s="125" t="s">
        <v>191</v>
      </c>
      <c r="F325" s="125" t="s">
        <v>108</v>
      </c>
      <c r="G325" s="125" t="s">
        <v>111</v>
      </c>
      <c r="H325" s="126">
        <v>20</v>
      </c>
      <c r="I325" s="126">
        <v>20</v>
      </c>
      <c r="J325" s="126">
        <v>396</v>
      </c>
      <c r="K325" s="129">
        <f t="shared" ref="K325:K328" si="35">J325*I325</f>
        <v>7920</v>
      </c>
      <c r="L325" s="125" t="s">
        <v>31</v>
      </c>
      <c r="M325" s="125"/>
      <c r="N325" s="125"/>
      <c r="O325" s="118" t="s">
        <v>180</v>
      </c>
    </row>
    <row r="326" spans="1:15" s="123" customFormat="1" ht="37.5">
      <c r="A326" s="125"/>
      <c r="B326" s="126">
        <v>4</v>
      </c>
      <c r="C326" s="189" t="s">
        <v>179</v>
      </c>
      <c r="D326" s="125" t="s">
        <v>183</v>
      </c>
      <c r="E326" s="125" t="s">
        <v>191</v>
      </c>
      <c r="F326" s="125" t="s">
        <v>108</v>
      </c>
      <c r="G326" s="125" t="s">
        <v>111</v>
      </c>
      <c r="H326" s="126">
        <v>20</v>
      </c>
      <c r="I326" s="126"/>
      <c r="J326" s="126"/>
      <c r="K326" s="129">
        <f t="shared" si="35"/>
        <v>0</v>
      </c>
      <c r="L326" s="125" t="s">
        <v>31</v>
      </c>
      <c r="M326" s="125"/>
      <c r="N326" s="125"/>
      <c r="O326" s="118" t="s">
        <v>180</v>
      </c>
    </row>
    <row r="327" spans="1:15" s="123" customFormat="1" ht="37.5">
      <c r="A327" s="125"/>
      <c r="B327" s="128">
        <v>4</v>
      </c>
      <c r="C327" s="189" t="s">
        <v>227</v>
      </c>
      <c r="D327" s="125" t="s">
        <v>228</v>
      </c>
      <c r="E327" s="125" t="s">
        <v>321</v>
      </c>
      <c r="F327" s="125" t="s">
        <v>108</v>
      </c>
      <c r="G327" s="125" t="s">
        <v>116</v>
      </c>
      <c r="H327" s="126">
        <v>1</v>
      </c>
      <c r="I327" s="126">
        <v>1</v>
      </c>
      <c r="J327" s="126">
        <v>97.93</v>
      </c>
      <c r="K327" s="129">
        <f t="shared" si="35"/>
        <v>97.93</v>
      </c>
      <c r="L327" s="125" t="s">
        <v>16</v>
      </c>
      <c r="M327" s="125"/>
      <c r="N327" s="125"/>
      <c r="O327" s="118" t="s">
        <v>229</v>
      </c>
    </row>
    <row r="328" spans="1:15" ht="18.75">
      <c r="A328" s="28"/>
      <c r="B328" s="60"/>
      <c r="C328" s="193"/>
      <c r="D328" s="28"/>
      <c r="E328" s="28"/>
      <c r="F328" s="28"/>
      <c r="G328" s="28"/>
      <c r="H328" s="62"/>
      <c r="I328" s="62"/>
      <c r="J328" s="62"/>
      <c r="K328" s="61">
        <f t="shared" si="35"/>
        <v>0</v>
      </c>
      <c r="L328" s="28"/>
      <c r="M328" s="28"/>
      <c r="N328" s="28"/>
      <c r="O328" s="28"/>
    </row>
    <row r="329" spans="1:15" ht="18.75">
      <c r="A329" s="28"/>
      <c r="B329" s="60"/>
      <c r="C329" s="193"/>
      <c r="D329" s="28"/>
      <c r="E329" s="28"/>
      <c r="F329" s="28"/>
      <c r="G329" s="28"/>
      <c r="H329" s="64">
        <f>H325+H326+H327+H328</f>
        <v>41</v>
      </c>
      <c r="I329" s="64">
        <f>I325+I326+I327+I328</f>
        <v>21</v>
      </c>
      <c r="J329" s="64"/>
      <c r="K329" s="65">
        <f>K325+K326+K327+K328</f>
        <v>8017.93</v>
      </c>
      <c r="L329" s="28"/>
      <c r="M329" s="28"/>
      <c r="N329" s="28"/>
      <c r="O329" s="28"/>
    </row>
    <row r="330" spans="1:15" ht="37.5">
      <c r="A330" s="28"/>
      <c r="B330" s="62">
        <v>4</v>
      </c>
      <c r="C330" s="193" t="s">
        <v>247</v>
      </c>
      <c r="D330" s="28"/>
      <c r="E330" s="28" t="s">
        <v>322</v>
      </c>
      <c r="F330" s="28" t="s">
        <v>108</v>
      </c>
      <c r="G330" s="28" t="s">
        <v>171</v>
      </c>
      <c r="H330" s="60">
        <v>54</v>
      </c>
      <c r="I330" s="60">
        <v>54</v>
      </c>
      <c r="J330" s="60">
        <v>53.1</v>
      </c>
      <c r="K330" s="61">
        <f>I330*J330</f>
        <v>2867.4</v>
      </c>
      <c r="L330" s="28" t="s">
        <v>16</v>
      </c>
      <c r="M330" s="28"/>
      <c r="N330" s="28"/>
      <c r="O330" s="27" t="s">
        <v>657</v>
      </c>
    </row>
    <row r="331" spans="1:15" ht="37.5">
      <c r="A331" s="28"/>
      <c r="B331" s="62">
        <v>4</v>
      </c>
      <c r="C331" s="193" t="s">
        <v>231</v>
      </c>
      <c r="D331" s="28" t="s">
        <v>230</v>
      </c>
      <c r="E331" s="28" t="s">
        <v>322</v>
      </c>
      <c r="F331" s="28" t="s">
        <v>108</v>
      </c>
      <c r="G331" s="28" t="s">
        <v>171</v>
      </c>
      <c r="H331" s="60">
        <v>49</v>
      </c>
      <c r="I331" s="60">
        <v>49</v>
      </c>
      <c r="J331" s="60">
        <v>53.9</v>
      </c>
      <c r="K331" s="61">
        <f>I331*J331</f>
        <v>2641.1</v>
      </c>
      <c r="L331" s="28" t="s">
        <v>16</v>
      </c>
      <c r="M331" s="28"/>
      <c r="N331" s="28"/>
      <c r="O331" s="27" t="s">
        <v>657</v>
      </c>
    </row>
    <row r="332" spans="1:15" ht="37.5">
      <c r="A332" s="28"/>
      <c r="B332" s="62">
        <v>4</v>
      </c>
      <c r="C332" s="193" t="s">
        <v>232</v>
      </c>
      <c r="D332" s="71" t="s">
        <v>245</v>
      </c>
      <c r="E332" s="28" t="s">
        <v>322</v>
      </c>
      <c r="F332" s="28" t="s">
        <v>108</v>
      </c>
      <c r="G332" s="28" t="s">
        <v>171</v>
      </c>
      <c r="H332" s="60">
        <v>1</v>
      </c>
      <c r="I332" s="60">
        <v>1</v>
      </c>
      <c r="J332" s="60">
        <v>53.9</v>
      </c>
      <c r="K332" s="61">
        <f t="shared" ref="K332:K334" si="36">I332*J332</f>
        <v>53.9</v>
      </c>
      <c r="L332" s="28" t="s">
        <v>16</v>
      </c>
      <c r="M332" s="28"/>
      <c r="N332" s="28"/>
      <c r="O332" s="27" t="s">
        <v>657</v>
      </c>
    </row>
    <row r="333" spans="1:15" ht="37.5">
      <c r="A333" s="28"/>
      <c r="B333" s="62">
        <v>4</v>
      </c>
      <c r="C333" s="193" t="s">
        <v>233</v>
      </c>
      <c r="D333" s="71" t="s">
        <v>244</v>
      </c>
      <c r="E333" s="28" t="s">
        <v>322</v>
      </c>
      <c r="F333" s="28" t="s">
        <v>108</v>
      </c>
      <c r="G333" s="28" t="s">
        <v>171</v>
      </c>
      <c r="H333" s="60">
        <v>1</v>
      </c>
      <c r="I333" s="60">
        <v>1</v>
      </c>
      <c r="J333" s="60">
        <v>53.9</v>
      </c>
      <c r="K333" s="61">
        <f t="shared" si="36"/>
        <v>53.9</v>
      </c>
      <c r="L333" s="28" t="s">
        <v>16</v>
      </c>
      <c r="M333" s="28"/>
      <c r="N333" s="28"/>
      <c r="O333" s="27" t="s">
        <v>657</v>
      </c>
    </row>
    <row r="334" spans="1:15" ht="37.5">
      <c r="A334" s="28"/>
      <c r="B334" s="62">
        <v>4</v>
      </c>
      <c r="C334" s="193" t="s">
        <v>234</v>
      </c>
      <c r="D334" s="30" t="s">
        <v>243</v>
      </c>
      <c r="E334" s="28" t="s">
        <v>322</v>
      </c>
      <c r="F334" s="28" t="s">
        <v>108</v>
      </c>
      <c r="G334" s="28" t="s">
        <v>171</v>
      </c>
      <c r="H334" s="60">
        <v>1</v>
      </c>
      <c r="I334" s="60">
        <v>1</v>
      </c>
      <c r="J334" s="60">
        <v>53.9</v>
      </c>
      <c r="K334" s="61">
        <f t="shared" si="36"/>
        <v>53.9</v>
      </c>
      <c r="L334" s="28" t="s">
        <v>16</v>
      </c>
      <c r="M334" s="28"/>
      <c r="N334" s="28"/>
      <c r="O334" s="27" t="s">
        <v>657</v>
      </c>
    </row>
    <row r="335" spans="1:15" ht="37.5">
      <c r="A335" s="28"/>
      <c r="B335" s="62">
        <v>4</v>
      </c>
      <c r="C335" s="193" t="s">
        <v>235</v>
      </c>
      <c r="D335" s="28" t="s">
        <v>242</v>
      </c>
      <c r="E335" s="28" t="s">
        <v>322</v>
      </c>
      <c r="F335" s="28" t="s">
        <v>108</v>
      </c>
      <c r="G335" s="28" t="s">
        <v>171</v>
      </c>
      <c r="H335" s="60">
        <v>1</v>
      </c>
      <c r="I335" s="60">
        <v>1</v>
      </c>
      <c r="J335" s="60">
        <v>53.9</v>
      </c>
      <c r="K335" s="61">
        <f>I335*J335</f>
        <v>53.9</v>
      </c>
      <c r="L335" s="28" t="s">
        <v>16</v>
      </c>
      <c r="M335" s="28"/>
      <c r="N335" s="28"/>
      <c r="O335" s="27" t="s">
        <v>657</v>
      </c>
    </row>
    <row r="336" spans="1:15" ht="37.5">
      <c r="A336" s="28"/>
      <c r="B336" s="62">
        <v>4</v>
      </c>
      <c r="C336" s="193" t="s">
        <v>236</v>
      </c>
      <c r="D336" s="28" t="s">
        <v>241</v>
      </c>
      <c r="E336" s="28" t="s">
        <v>322</v>
      </c>
      <c r="F336" s="28" t="s">
        <v>108</v>
      </c>
      <c r="G336" s="28" t="s">
        <v>171</v>
      </c>
      <c r="H336" s="60">
        <v>1</v>
      </c>
      <c r="I336" s="60">
        <v>1</v>
      </c>
      <c r="J336" s="60">
        <v>53.9</v>
      </c>
      <c r="K336" s="61">
        <f>J336*I336</f>
        <v>53.9</v>
      </c>
      <c r="L336" s="28" t="s">
        <v>16</v>
      </c>
      <c r="M336" s="28"/>
      <c r="N336" s="28"/>
      <c r="O336" s="27" t="s">
        <v>657</v>
      </c>
    </row>
    <row r="337" spans="1:15" ht="18.75">
      <c r="A337" s="28"/>
      <c r="B337" s="62"/>
      <c r="C337" s="193"/>
      <c r="D337" s="28"/>
      <c r="E337" s="28"/>
      <c r="F337" s="28"/>
      <c r="G337" s="28"/>
      <c r="H337" s="64">
        <f>H330+H331+H332+H333+H334+H335+H336</f>
        <v>108</v>
      </c>
      <c r="I337" s="64">
        <f>I330+I331+I332+I333+I334+I335+I336</f>
        <v>108</v>
      </c>
      <c r="J337" s="64"/>
      <c r="K337" s="65">
        <f>K330+K331+K332+K333+K334+K335+K336</f>
        <v>5777.9999999999982</v>
      </c>
      <c r="L337" s="28"/>
      <c r="M337" s="28"/>
      <c r="N337" s="28"/>
      <c r="O337" s="28"/>
    </row>
    <row r="338" spans="1:15" s="123" customFormat="1" ht="37.5">
      <c r="A338" s="125"/>
      <c r="B338" s="126">
        <v>4</v>
      </c>
      <c r="C338" s="189" t="s">
        <v>237</v>
      </c>
      <c r="D338" s="125" t="s">
        <v>240</v>
      </c>
      <c r="E338" s="125" t="s">
        <v>323</v>
      </c>
      <c r="F338" s="125" t="s">
        <v>108</v>
      </c>
      <c r="G338" s="125" t="s">
        <v>116</v>
      </c>
      <c r="H338" s="128">
        <v>1</v>
      </c>
      <c r="I338" s="128">
        <v>1</v>
      </c>
      <c r="J338" s="128">
        <v>202.07</v>
      </c>
      <c r="K338" s="129">
        <f>I338*J338</f>
        <v>202.07</v>
      </c>
      <c r="L338" s="125" t="s">
        <v>16</v>
      </c>
      <c r="M338" s="125"/>
      <c r="N338" s="125"/>
      <c r="O338" s="118" t="s">
        <v>659</v>
      </c>
    </row>
    <row r="339" spans="1:15" ht="18.75">
      <c r="A339" s="28"/>
      <c r="B339" s="62"/>
      <c r="C339" s="193"/>
      <c r="D339" s="28"/>
      <c r="E339" s="28"/>
      <c r="F339" s="28"/>
      <c r="G339" s="28"/>
      <c r="H339" s="60"/>
      <c r="I339" s="60"/>
      <c r="J339" s="60"/>
      <c r="K339" s="61">
        <f>I339*J339</f>
        <v>0</v>
      </c>
      <c r="L339" s="28"/>
      <c r="M339" s="28"/>
      <c r="N339" s="28"/>
      <c r="O339" s="28"/>
    </row>
    <row r="340" spans="1:15" ht="18.75">
      <c r="A340" s="28"/>
      <c r="B340" s="62"/>
      <c r="C340" s="193"/>
      <c r="D340" s="28"/>
      <c r="E340" s="28"/>
      <c r="F340" s="28"/>
      <c r="G340" s="28"/>
      <c r="H340" s="64">
        <f>H338+H339</f>
        <v>1</v>
      </c>
      <c r="I340" s="64">
        <f>I338+I339</f>
        <v>1</v>
      </c>
      <c r="J340" s="64"/>
      <c r="K340" s="65">
        <f>K338+K339</f>
        <v>202.07</v>
      </c>
      <c r="L340" s="28"/>
      <c r="M340" s="28"/>
      <c r="N340" s="28"/>
      <c r="O340" s="28"/>
    </row>
    <row r="341" spans="1:15" s="123" customFormat="1" ht="37.5">
      <c r="A341" s="125"/>
      <c r="B341" s="126">
        <v>4</v>
      </c>
      <c r="C341" s="189" t="s">
        <v>238</v>
      </c>
      <c r="D341" s="125" t="s">
        <v>239</v>
      </c>
      <c r="E341" s="125" t="s">
        <v>323</v>
      </c>
      <c r="F341" s="125" t="s">
        <v>108</v>
      </c>
      <c r="G341" s="125" t="s">
        <v>116</v>
      </c>
      <c r="H341" s="128">
        <v>2</v>
      </c>
      <c r="I341" s="128">
        <v>2</v>
      </c>
      <c r="J341" s="128">
        <v>302.5</v>
      </c>
      <c r="K341" s="129">
        <f>I341*J341</f>
        <v>605</v>
      </c>
      <c r="L341" s="125" t="s">
        <v>16</v>
      </c>
      <c r="M341" s="125"/>
      <c r="N341" s="125"/>
      <c r="O341" s="118" t="s">
        <v>246</v>
      </c>
    </row>
    <row r="342" spans="1:15" ht="18.75">
      <c r="A342" s="28"/>
      <c r="B342" s="62"/>
      <c r="C342" s="193"/>
      <c r="D342" s="28"/>
      <c r="E342" s="28"/>
      <c r="F342" s="28"/>
      <c r="G342" s="28"/>
      <c r="H342" s="60"/>
      <c r="I342" s="60"/>
      <c r="J342" s="60"/>
      <c r="K342" s="61">
        <f>I342*J342</f>
        <v>0</v>
      </c>
      <c r="L342" s="28"/>
      <c r="M342" s="28"/>
      <c r="N342" s="28"/>
      <c r="O342" s="28"/>
    </row>
    <row r="343" spans="1:15" ht="18.75">
      <c r="A343" s="28"/>
      <c r="B343" s="62"/>
      <c r="C343" s="193"/>
      <c r="D343" s="28"/>
      <c r="E343" s="28"/>
      <c r="F343" s="28"/>
      <c r="G343" s="28"/>
      <c r="H343" s="64">
        <f>H341+H342</f>
        <v>2</v>
      </c>
      <c r="I343" s="64">
        <f>I341+I342</f>
        <v>2</v>
      </c>
      <c r="J343" s="64"/>
      <c r="K343" s="65">
        <f>K341+K342</f>
        <v>605</v>
      </c>
      <c r="L343" s="28"/>
      <c r="M343" s="28"/>
      <c r="N343" s="28"/>
      <c r="O343" s="28"/>
    </row>
    <row r="344" spans="1:15" s="34" customFormat="1" ht="37.5">
      <c r="A344" s="28"/>
      <c r="B344" s="62">
        <v>4</v>
      </c>
      <c r="C344" s="193" t="s">
        <v>167</v>
      </c>
      <c r="D344" s="22" t="s">
        <v>170</v>
      </c>
      <c r="E344" s="28" t="s">
        <v>329</v>
      </c>
      <c r="F344" s="28" t="s">
        <v>108</v>
      </c>
      <c r="G344" s="28" t="s">
        <v>160</v>
      </c>
      <c r="H344" s="60">
        <v>20</v>
      </c>
      <c r="I344" s="60">
        <v>20</v>
      </c>
      <c r="J344" s="72">
        <v>275</v>
      </c>
      <c r="K344" s="61">
        <f>I344*J344</f>
        <v>5500</v>
      </c>
      <c r="L344" s="28" t="s">
        <v>16</v>
      </c>
      <c r="M344" s="28"/>
      <c r="N344" s="28"/>
      <c r="O344" s="27" t="s">
        <v>664</v>
      </c>
    </row>
    <row r="345" spans="1:15" ht="18.75">
      <c r="A345" s="28"/>
      <c r="B345" s="62"/>
      <c r="C345" s="193"/>
      <c r="D345" s="28"/>
      <c r="E345" s="28"/>
      <c r="F345" s="28"/>
      <c r="G345" s="28"/>
      <c r="H345" s="60"/>
      <c r="I345" s="60"/>
      <c r="J345" s="60"/>
      <c r="K345" s="61">
        <f>I345*J345</f>
        <v>0</v>
      </c>
      <c r="L345" s="28"/>
      <c r="M345" s="28"/>
      <c r="N345" s="28"/>
      <c r="O345" s="28"/>
    </row>
    <row r="346" spans="1:15" ht="18.75">
      <c r="A346" s="28"/>
      <c r="B346" s="62"/>
      <c r="C346" s="193"/>
      <c r="D346" s="28"/>
      <c r="E346" s="28"/>
      <c r="F346" s="28"/>
      <c r="G346" s="28"/>
      <c r="H346" s="60"/>
      <c r="I346" s="60"/>
      <c r="J346" s="60"/>
      <c r="K346" s="61">
        <f>I346*J346</f>
        <v>0</v>
      </c>
      <c r="L346" s="28"/>
      <c r="M346" s="28"/>
      <c r="N346" s="28"/>
      <c r="O346" s="28"/>
    </row>
    <row r="347" spans="1:15" ht="18.75">
      <c r="A347" s="28"/>
      <c r="B347" s="62"/>
      <c r="C347" s="193"/>
      <c r="D347" s="28"/>
      <c r="E347" s="28"/>
      <c r="F347" s="28"/>
      <c r="G347" s="28"/>
      <c r="H347" s="60"/>
      <c r="I347" s="60"/>
      <c r="J347" s="60"/>
      <c r="K347" s="61">
        <f>I347*J347</f>
        <v>0</v>
      </c>
      <c r="L347" s="28"/>
      <c r="M347" s="28"/>
      <c r="N347" s="28"/>
      <c r="O347" s="28"/>
    </row>
    <row r="348" spans="1:15" ht="18.75">
      <c r="A348" s="28"/>
      <c r="B348" s="62"/>
      <c r="C348" s="193"/>
      <c r="D348" s="28"/>
      <c r="E348" s="28"/>
      <c r="F348" s="28"/>
      <c r="G348" s="28"/>
      <c r="H348" s="60"/>
      <c r="I348" s="60"/>
      <c r="J348" s="60"/>
      <c r="K348" s="61">
        <f>I348*J348</f>
        <v>0</v>
      </c>
      <c r="L348" s="28"/>
      <c r="M348" s="28"/>
      <c r="N348" s="28"/>
      <c r="O348" s="28"/>
    </row>
    <row r="349" spans="1:15" ht="19.5">
      <c r="A349" s="28"/>
      <c r="B349" s="62"/>
      <c r="C349" s="193"/>
      <c r="D349" s="28"/>
      <c r="E349" s="28"/>
      <c r="F349" s="28"/>
      <c r="G349" s="28"/>
      <c r="H349" s="64">
        <f>SUM(H344:H348)</f>
        <v>20</v>
      </c>
      <c r="I349" s="64">
        <f>SUM(I344:I348)</f>
        <v>20</v>
      </c>
      <c r="J349" s="66"/>
      <c r="K349" s="65">
        <f>SUM(K344:K348)</f>
        <v>5500</v>
      </c>
      <c r="L349" s="28"/>
      <c r="M349" s="28"/>
      <c r="N349" s="28"/>
      <c r="O349" s="28"/>
    </row>
    <row r="350" spans="1:15" ht="56.25">
      <c r="A350" s="28"/>
      <c r="B350" s="182" t="s">
        <v>843</v>
      </c>
      <c r="C350" s="193" t="s">
        <v>844</v>
      </c>
      <c r="D350" s="28"/>
      <c r="E350" s="28"/>
      <c r="F350" s="28" t="s">
        <v>108</v>
      </c>
      <c r="G350" s="28"/>
      <c r="H350" s="60"/>
      <c r="I350" s="60">
        <v>21</v>
      </c>
      <c r="J350" s="60"/>
      <c r="K350" s="61">
        <v>80976.820000000007</v>
      </c>
      <c r="L350" s="28"/>
      <c r="M350" s="28"/>
      <c r="N350" s="28"/>
      <c r="O350" s="28"/>
    </row>
    <row r="351" spans="1:15" ht="18.75">
      <c r="A351" s="28"/>
      <c r="B351" s="62"/>
      <c r="C351" s="193"/>
      <c r="D351" s="28"/>
      <c r="E351" s="28"/>
      <c r="F351" s="28"/>
      <c r="G351" s="28"/>
      <c r="H351" s="60"/>
      <c r="I351" s="60"/>
      <c r="J351" s="60"/>
      <c r="K351" s="61">
        <f>I351*J351</f>
        <v>0</v>
      </c>
      <c r="L351" s="28"/>
      <c r="M351" s="28"/>
      <c r="N351" s="28"/>
      <c r="O351" s="28"/>
    </row>
    <row r="352" spans="1:15" ht="18.75">
      <c r="A352" s="28"/>
      <c r="B352" s="62"/>
      <c r="C352" s="193"/>
      <c r="D352" s="28"/>
      <c r="E352" s="28"/>
      <c r="F352" s="28"/>
      <c r="G352" s="28"/>
      <c r="H352" s="60"/>
      <c r="I352" s="60"/>
      <c r="J352" s="60"/>
      <c r="K352" s="61">
        <f>I352*J352</f>
        <v>0</v>
      </c>
      <c r="L352" s="28"/>
      <c r="M352" s="28"/>
      <c r="N352" s="28"/>
      <c r="O352" s="28"/>
    </row>
    <row r="353" spans="1:15" ht="18.75">
      <c r="A353" s="28"/>
      <c r="B353" s="62"/>
      <c r="C353" s="193"/>
      <c r="D353" s="28"/>
      <c r="E353" s="28"/>
      <c r="F353" s="28"/>
      <c r="G353" s="28"/>
      <c r="H353" s="60"/>
      <c r="I353" s="60"/>
      <c r="J353" s="60"/>
      <c r="K353" s="61">
        <f>I353*J353</f>
        <v>0</v>
      </c>
      <c r="L353" s="28"/>
      <c r="M353" s="28"/>
      <c r="N353" s="28"/>
      <c r="O353" s="28"/>
    </row>
    <row r="354" spans="1:15" ht="18.75">
      <c r="A354" s="28"/>
      <c r="B354" s="62"/>
      <c r="C354" s="193"/>
      <c r="D354" s="28"/>
      <c r="E354" s="28"/>
      <c r="F354" s="28"/>
      <c r="G354" s="28"/>
      <c r="H354" s="60"/>
      <c r="I354" s="60"/>
      <c r="J354" s="60"/>
      <c r="K354" s="61">
        <f>I354*J354</f>
        <v>0</v>
      </c>
      <c r="L354" s="28"/>
      <c r="M354" s="28"/>
      <c r="N354" s="28"/>
      <c r="O354" s="28"/>
    </row>
    <row r="355" spans="1:15" ht="18.75">
      <c r="A355" s="28"/>
      <c r="B355" s="62"/>
      <c r="C355" s="193"/>
      <c r="D355" s="28"/>
      <c r="E355" s="28"/>
      <c r="F355" s="28"/>
      <c r="G355" s="28"/>
      <c r="H355" s="64">
        <f>SUM(H350:H354)</f>
        <v>0</v>
      </c>
      <c r="I355" s="64">
        <f>SUM(I350:I354)</f>
        <v>21</v>
      </c>
      <c r="J355" s="64"/>
      <c r="K355" s="65">
        <f>SUM(K350:K354)</f>
        <v>80976.820000000007</v>
      </c>
      <c r="L355" s="28"/>
      <c r="M355" s="28"/>
      <c r="N355" s="28"/>
      <c r="O355" s="28"/>
    </row>
    <row r="356" spans="1:15" s="123" customFormat="1" ht="56.25">
      <c r="A356" s="118"/>
      <c r="B356" s="119" t="s">
        <v>333</v>
      </c>
      <c r="C356" s="183" t="s">
        <v>165</v>
      </c>
      <c r="D356" s="132" t="s">
        <v>248</v>
      </c>
      <c r="E356" s="118" t="s">
        <v>331</v>
      </c>
      <c r="F356" s="118" t="s">
        <v>108</v>
      </c>
      <c r="G356" s="120" t="s">
        <v>171</v>
      </c>
      <c r="H356" s="120">
        <v>16</v>
      </c>
      <c r="I356" s="120">
        <v>16</v>
      </c>
      <c r="J356" s="121">
        <v>266</v>
      </c>
      <c r="K356" s="122">
        <f>I356*J356</f>
        <v>4256</v>
      </c>
      <c r="L356" s="118" t="s">
        <v>177</v>
      </c>
      <c r="M356" s="118"/>
      <c r="N356" s="118"/>
      <c r="O356" s="118" t="s">
        <v>255</v>
      </c>
    </row>
    <row r="357" spans="1:15" s="123" customFormat="1" ht="56.25">
      <c r="A357" s="118"/>
      <c r="B357" s="119" t="s">
        <v>333</v>
      </c>
      <c r="C357" s="183" t="s">
        <v>165</v>
      </c>
      <c r="D357" s="132" t="s">
        <v>248</v>
      </c>
      <c r="E357" s="118" t="s">
        <v>336</v>
      </c>
      <c r="F357" s="118" t="s">
        <v>108</v>
      </c>
      <c r="G357" s="120" t="s">
        <v>116</v>
      </c>
      <c r="H357" s="120">
        <v>25</v>
      </c>
      <c r="I357" s="120">
        <v>25</v>
      </c>
      <c r="J357" s="121">
        <v>389</v>
      </c>
      <c r="K357" s="122">
        <f t="shared" ref="K357:K359" si="37">I357*J357</f>
        <v>9725</v>
      </c>
      <c r="L357" s="118" t="s">
        <v>177</v>
      </c>
      <c r="M357" s="118"/>
      <c r="N357" s="118"/>
      <c r="O357" s="118" t="s">
        <v>249</v>
      </c>
    </row>
    <row r="358" spans="1:15" s="123" customFormat="1" ht="56.25">
      <c r="A358" s="118"/>
      <c r="B358" s="119" t="s">
        <v>333</v>
      </c>
      <c r="C358" s="183" t="s">
        <v>165</v>
      </c>
      <c r="D358" s="132" t="s">
        <v>248</v>
      </c>
      <c r="E358" s="118" t="s">
        <v>337</v>
      </c>
      <c r="F358" s="118" t="s">
        <v>108</v>
      </c>
      <c r="G358" s="120" t="s">
        <v>116</v>
      </c>
      <c r="H358" s="120">
        <v>25</v>
      </c>
      <c r="I358" s="120">
        <v>25</v>
      </c>
      <c r="J358" s="121">
        <v>389</v>
      </c>
      <c r="K358" s="122">
        <f t="shared" si="37"/>
        <v>9725</v>
      </c>
      <c r="L358" s="118" t="s">
        <v>177</v>
      </c>
      <c r="M358" s="118"/>
      <c r="N358" s="118"/>
      <c r="O358" s="118" t="s">
        <v>249</v>
      </c>
    </row>
    <row r="359" spans="1:15" ht="37.5">
      <c r="A359" s="35"/>
      <c r="B359" s="42">
        <v>5</v>
      </c>
      <c r="C359" s="198" t="s">
        <v>165</v>
      </c>
      <c r="D359" s="26" t="s">
        <v>277</v>
      </c>
      <c r="E359" s="35" t="s">
        <v>351</v>
      </c>
      <c r="F359" s="35" t="s">
        <v>108</v>
      </c>
      <c r="G359" s="43" t="s">
        <v>925</v>
      </c>
      <c r="H359" s="43">
        <v>39</v>
      </c>
      <c r="I359" s="43">
        <v>39</v>
      </c>
      <c r="J359" s="52">
        <v>479.82</v>
      </c>
      <c r="K359" s="46">
        <f t="shared" si="37"/>
        <v>18712.98</v>
      </c>
      <c r="L359" s="35" t="s">
        <v>16</v>
      </c>
      <c r="M359" s="35"/>
      <c r="N359" s="35"/>
      <c r="O359" s="35" t="s">
        <v>639</v>
      </c>
    </row>
    <row r="360" spans="1:15" ht="37.5">
      <c r="A360" s="35"/>
      <c r="B360" s="42">
        <v>5</v>
      </c>
      <c r="C360" s="198" t="s">
        <v>165</v>
      </c>
      <c r="D360" s="26" t="s">
        <v>277</v>
      </c>
      <c r="E360" s="35" t="s">
        <v>356</v>
      </c>
      <c r="F360" s="35" t="s">
        <v>108</v>
      </c>
      <c r="G360" s="43" t="s">
        <v>118</v>
      </c>
      <c r="H360" s="43">
        <v>31</v>
      </c>
      <c r="I360" s="43">
        <v>31</v>
      </c>
      <c r="J360" s="52">
        <v>479.82</v>
      </c>
      <c r="K360" s="46">
        <f>I360*J360</f>
        <v>14874.42</v>
      </c>
      <c r="L360" s="35" t="s">
        <v>16</v>
      </c>
      <c r="M360" s="35"/>
      <c r="N360" s="35"/>
      <c r="O360" s="35" t="s">
        <v>639</v>
      </c>
    </row>
    <row r="361" spans="1:15" ht="18.75">
      <c r="A361" s="35"/>
      <c r="B361" s="42"/>
      <c r="C361" s="198"/>
      <c r="D361" s="35"/>
      <c r="E361" s="35"/>
      <c r="F361" s="35"/>
      <c r="G361" s="43"/>
      <c r="H361" s="47">
        <f>SUM(H356:H360)</f>
        <v>136</v>
      </c>
      <c r="I361" s="47">
        <f>SUM(I356:I360)</f>
        <v>136</v>
      </c>
      <c r="J361" s="48"/>
      <c r="K361" s="48">
        <f>SUM(K356:K360)</f>
        <v>57293.399999999994</v>
      </c>
      <c r="L361" s="35"/>
      <c r="M361" s="35"/>
      <c r="N361" s="35"/>
      <c r="O361" s="35"/>
    </row>
    <row r="362" spans="1:15" s="123" customFormat="1" ht="37.5">
      <c r="A362" s="118"/>
      <c r="B362" s="119">
        <v>5</v>
      </c>
      <c r="C362" s="183" t="s">
        <v>167</v>
      </c>
      <c r="D362" s="132" t="s">
        <v>169</v>
      </c>
      <c r="E362" s="118" t="s">
        <v>337</v>
      </c>
      <c r="F362" s="118" t="s">
        <v>108</v>
      </c>
      <c r="G362" s="120" t="s">
        <v>936</v>
      </c>
      <c r="H362" s="120">
        <v>15</v>
      </c>
      <c r="I362" s="120">
        <v>15</v>
      </c>
      <c r="J362" s="121">
        <v>212.96</v>
      </c>
      <c r="K362" s="122">
        <f>I362*J362</f>
        <v>3194.4</v>
      </c>
      <c r="L362" s="118" t="s">
        <v>16</v>
      </c>
      <c r="M362" s="118"/>
      <c r="N362" s="118"/>
      <c r="O362" s="118" t="s">
        <v>256</v>
      </c>
    </row>
    <row r="363" spans="1:15" s="123" customFormat="1" ht="37.5">
      <c r="A363" s="118"/>
      <c r="B363" s="119">
        <v>5</v>
      </c>
      <c r="C363" s="183" t="s">
        <v>167</v>
      </c>
      <c r="D363" s="132" t="s">
        <v>169</v>
      </c>
      <c r="E363" s="118" t="s">
        <v>337</v>
      </c>
      <c r="F363" s="118" t="s">
        <v>108</v>
      </c>
      <c r="G363" s="120" t="s">
        <v>116</v>
      </c>
      <c r="H363" s="120">
        <v>5</v>
      </c>
      <c r="I363" s="120">
        <v>5</v>
      </c>
      <c r="J363" s="121">
        <v>266.2</v>
      </c>
      <c r="K363" s="122">
        <f>I363*J363</f>
        <v>1331</v>
      </c>
      <c r="L363" s="118" t="s">
        <v>16</v>
      </c>
      <c r="M363" s="118"/>
      <c r="N363" s="118"/>
      <c r="O363" s="118" t="s">
        <v>257</v>
      </c>
    </row>
    <row r="364" spans="1:15" s="123" customFormat="1" ht="37.5">
      <c r="A364" s="118"/>
      <c r="B364" s="119">
        <v>5</v>
      </c>
      <c r="C364" s="183" t="s">
        <v>167</v>
      </c>
      <c r="D364" s="132" t="s">
        <v>169</v>
      </c>
      <c r="E364" s="118" t="s">
        <v>338</v>
      </c>
      <c r="F364" s="118" t="s">
        <v>108</v>
      </c>
      <c r="G364" s="120" t="s">
        <v>116</v>
      </c>
      <c r="H364" s="120">
        <v>10</v>
      </c>
      <c r="I364" s="120">
        <v>10</v>
      </c>
      <c r="J364" s="121">
        <v>266.2</v>
      </c>
      <c r="K364" s="122">
        <f>I364*J364</f>
        <v>2662</v>
      </c>
      <c r="L364" s="118" t="s">
        <v>16</v>
      </c>
      <c r="M364" s="118"/>
      <c r="N364" s="118"/>
      <c r="O364" s="118" t="s">
        <v>258</v>
      </c>
    </row>
    <row r="365" spans="1:15" ht="37.5">
      <c r="A365" s="35"/>
      <c r="B365" s="42">
        <v>5</v>
      </c>
      <c r="C365" s="198" t="s">
        <v>167</v>
      </c>
      <c r="D365" s="26" t="s">
        <v>169</v>
      </c>
      <c r="E365" s="35" t="s">
        <v>349</v>
      </c>
      <c r="F365" s="35" t="s">
        <v>108</v>
      </c>
      <c r="G365" s="43" t="s">
        <v>160</v>
      </c>
      <c r="H365" s="43">
        <v>15</v>
      </c>
      <c r="I365" s="43">
        <v>15</v>
      </c>
      <c r="J365" s="52">
        <v>405.92</v>
      </c>
      <c r="K365" s="46">
        <f>I365*J365</f>
        <v>6088.8</v>
      </c>
      <c r="L365" s="35" t="s">
        <v>16</v>
      </c>
      <c r="M365" s="35"/>
      <c r="N365" s="35"/>
      <c r="O365" s="35" t="s">
        <v>665</v>
      </c>
    </row>
    <row r="366" spans="1:15" ht="56.25">
      <c r="A366" s="35"/>
      <c r="B366" s="42">
        <v>5</v>
      </c>
      <c r="C366" s="198" t="s">
        <v>280</v>
      </c>
      <c r="D366" s="35" t="s">
        <v>281</v>
      </c>
      <c r="E366" s="35" t="s">
        <v>359</v>
      </c>
      <c r="F366" s="35" t="s">
        <v>108</v>
      </c>
      <c r="G366" s="43" t="s">
        <v>929</v>
      </c>
      <c r="H366" s="43">
        <v>57</v>
      </c>
      <c r="I366" s="43">
        <v>57</v>
      </c>
      <c r="J366" s="52">
        <v>416.57</v>
      </c>
      <c r="K366" s="46">
        <f>I366*J366</f>
        <v>23744.489999999998</v>
      </c>
      <c r="L366" s="35" t="s">
        <v>16</v>
      </c>
      <c r="M366" s="35"/>
      <c r="N366" s="35"/>
      <c r="O366" s="35" t="s">
        <v>666</v>
      </c>
    </row>
    <row r="367" spans="1:15" ht="18.75">
      <c r="A367" s="35"/>
      <c r="B367" s="42"/>
      <c r="C367" s="198"/>
      <c r="D367" s="35"/>
      <c r="E367" s="35"/>
      <c r="F367" s="35"/>
      <c r="G367" s="43"/>
      <c r="H367" s="47">
        <f>SUM(H362:H366)</f>
        <v>102</v>
      </c>
      <c r="I367" s="47">
        <f>SUM(I362:I366)</f>
        <v>102</v>
      </c>
      <c r="J367" s="48"/>
      <c r="K367" s="48">
        <f>SUM(K362:K366)</f>
        <v>37020.69</v>
      </c>
      <c r="L367" s="35"/>
      <c r="M367" s="35"/>
      <c r="N367" s="35"/>
      <c r="O367" s="35"/>
    </row>
    <row r="368" spans="1:15" s="123" customFormat="1" ht="37.5">
      <c r="A368" s="118"/>
      <c r="B368" s="119">
        <v>5</v>
      </c>
      <c r="C368" s="183" t="s">
        <v>252</v>
      </c>
      <c r="D368" s="118" t="s">
        <v>251</v>
      </c>
      <c r="E368" s="118" t="s">
        <v>334</v>
      </c>
      <c r="F368" s="118" t="s">
        <v>108</v>
      </c>
      <c r="G368" s="120" t="s">
        <v>931</v>
      </c>
      <c r="H368" s="120">
        <v>15</v>
      </c>
      <c r="I368" s="120">
        <v>15</v>
      </c>
      <c r="J368" s="121">
        <v>452.3</v>
      </c>
      <c r="K368" s="122">
        <f t="shared" ref="K368:K377" si="38">I368*J368</f>
        <v>6784.5</v>
      </c>
      <c r="L368" s="118" t="s">
        <v>261</v>
      </c>
      <c r="M368" s="118"/>
      <c r="N368" s="118"/>
      <c r="O368" s="118" t="s">
        <v>262</v>
      </c>
    </row>
    <row r="369" spans="1:15" s="123" customFormat="1" ht="37.5">
      <c r="A369" s="118"/>
      <c r="B369" s="119">
        <v>5</v>
      </c>
      <c r="C369" s="183" t="s">
        <v>253</v>
      </c>
      <c r="D369" s="118" t="s">
        <v>251</v>
      </c>
      <c r="E369" s="118" t="s">
        <v>334</v>
      </c>
      <c r="F369" s="118" t="s">
        <v>108</v>
      </c>
      <c r="G369" s="120" t="s">
        <v>931</v>
      </c>
      <c r="H369" s="120">
        <v>15</v>
      </c>
      <c r="I369" s="120"/>
      <c r="J369" s="121"/>
      <c r="K369" s="122">
        <f t="shared" si="38"/>
        <v>0</v>
      </c>
      <c r="L369" s="118" t="s">
        <v>261</v>
      </c>
      <c r="M369" s="118"/>
      <c r="N369" s="118"/>
      <c r="O369" s="118" t="s">
        <v>262</v>
      </c>
    </row>
    <row r="370" spans="1:15" s="123" customFormat="1" ht="37.5">
      <c r="A370" s="118"/>
      <c r="B370" s="119">
        <v>5</v>
      </c>
      <c r="C370" s="183" t="s">
        <v>254</v>
      </c>
      <c r="D370" s="118" t="s">
        <v>251</v>
      </c>
      <c r="E370" s="118" t="s">
        <v>334</v>
      </c>
      <c r="F370" s="118" t="s">
        <v>108</v>
      </c>
      <c r="G370" s="120" t="s">
        <v>931</v>
      </c>
      <c r="H370" s="120">
        <v>15</v>
      </c>
      <c r="I370" s="120"/>
      <c r="J370" s="121"/>
      <c r="K370" s="122">
        <f t="shared" si="38"/>
        <v>0</v>
      </c>
      <c r="L370" s="118" t="s">
        <v>261</v>
      </c>
      <c r="M370" s="118"/>
      <c r="N370" s="118"/>
      <c r="O370" s="118" t="s">
        <v>262</v>
      </c>
    </row>
    <row r="371" spans="1:15" s="123" customFormat="1" ht="37.5">
      <c r="A371" s="118"/>
      <c r="B371" s="119">
        <v>5</v>
      </c>
      <c r="C371" s="183" t="s">
        <v>252</v>
      </c>
      <c r="D371" s="118" t="s">
        <v>251</v>
      </c>
      <c r="E371" s="118" t="s">
        <v>342</v>
      </c>
      <c r="F371" s="118" t="s">
        <v>108</v>
      </c>
      <c r="G371" s="120" t="s">
        <v>116</v>
      </c>
      <c r="H371" s="120">
        <v>15</v>
      </c>
      <c r="I371" s="120">
        <v>15</v>
      </c>
      <c r="J371" s="121">
        <v>497.31</v>
      </c>
      <c r="K371" s="122">
        <f t="shared" si="38"/>
        <v>7459.65</v>
      </c>
      <c r="L371" s="118" t="s">
        <v>261</v>
      </c>
      <c r="M371" s="118"/>
      <c r="N371" s="118"/>
      <c r="O371" s="118" t="s">
        <v>263</v>
      </c>
    </row>
    <row r="372" spans="1:15" s="123" customFormat="1" ht="37.5">
      <c r="A372" s="118"/>
      <c r="B372" s="119">
        <v>5</v>
      </c>
      <c r="C372" s="183" t="s">
        <v>253</v>
      </c>
      <c r="D372" s="118" t="s">
        <v>251</v>
      </c>
      <c r="E372" s="118" t="s">
        <v>342</v>
      </c>
      <c r="F372" s="118" t="s">
        <v>108</v>
      </c>
      <c r="G372" s="120" t="s">
        <v>116</v>
      </c>
      <c r="H372" s="120">
        <v>15</v>
      </c>
      <c r="I372" s="120"/>
      <c r="J372" s="121"/>
      <c r="K372" s="122">
        <f t="shared" si="38"/>
        <v>0</v>
      </c>
      <c r="L372" s="118" t="s">
        <v>261</v>
      </c>
      <c r="M372" s="118"/>
      <c r="N372" s="118"/>
      <c r="O372" s="118" t="s">
        <v>263</v>
      </c>
    </row>
    <row r="373" spans="1:15" s="123" customFormat="1" ht="37.5">
      <c r="A373" s="118"/>
      <c r="B373" s="119">
        <v>5</v>
      </c>
      <c r="C373" s="183" t="s">
        <v>254</v>
      </c>
      <c r="D373" s="118" t="s">
        <v>251</v>
      </c>
      <c r="E373" s="118" t="s">
        <v>342</v>
      </c>
      <c r="F373" s="118" t="s">
        <v>108</v>
      </c>
      <c r="G373" s="120" t="s">
        <v>116</v>
      </c>
      <c r="H373" s="120">
        <v>15</v>
      </c>
      <c r="I373" s="120"/>
      <c r="J373" s="121"/>
      <c r="K373" s="122">
        <f t="shared" si="38"/>
        <v>0</v>
      </c>
      <c r="L373" s="118" t="s">
        <v>261</v>
      </c>
      <c r="M373" s="118"/>
      <c r="N373" s="118"/>
      <c r="O373" s="118" t="s">
        <v>263</v>
      </c>
    </row>
    <row r="374" spans="1:15" s="123" customFormat="1" ht="37.5">
      <c r="A374" s="118"/>
      <c r="B374" s="119">
        <v>5</v>
      </c>
      <c r="C374" s="183" t="s">
        <v>252</v>
      </c>
      <c r="D374" s="118" t="s">
        <v>251</v>
      </c>
      <c r="E374" s="118" t="s">
        <v>339</v>
      </c>
      <c r="F374" s="118" t="s">
        <v>108</v>
      </c>
      <c r="G374" s="120" t="s">
        <v>116</v>
      </c>
      <c r="H374" s="120">
        <v>10</v>
      </c>
      <c r="I374" s="120">
        <v>10</v>
      </c>
      <c r="J374" s="121">
        <v>497.31</v>
      </c>
      <c r="K374" s="122">
        <f t="shared" si="38"/>
        <v>4973.1000000000004</v>
      </c>
      <c r="L374" s="118" t="s">
        <v>261</v>
      </c>
      <c r="M374" s="118"/>
      <c r="N374" s="118"/>
      <c r="O374" s="118" t="s">
        <v>263</v>
      </c>
    </row>
    <row r="375" spans="1:15" s="123" customFormat="1" ht="37.5">
      <c r="A375" s="118"/>
      <c r="B375" s="119">
        <v>5</v>
      </c>
      <c r="C375" s="183" t="s">
        <v>253</v>
      </c>
      <c r="D375" s="118" t="s">
        <v>251</v>
      </c>
      <c r="E375" s="118" t="s">
        <v>339</v>
      </c>
      <c r="F375" s="118" t="s">
        <v>108</v>
      </c>
      <c r="G375" s="120" t="s">
        <v>116</v>
      </c>
      <c r="H375" s="120">
        <v>10</v>
      </c>
      <c r="I375" s="120"/>
      <c r="J375" s="121"/>
      <c r="K375" s="122">
        <f t="shared" si="38"/>
        <v>0</v>
      </c>
      <c r="L375" s="118" t="s">
        <v>261</v>
      </c>
      <c r="M375" s="118"/>
      <c r="N375" s="118"/>
      <c r="O375" s="118" t="s">
        <v>263</v>
      </c>
    </row>
    <row r="376" spans="1:15" s="123" customFormat="1" ht="37.5">
      <c r="A376" s="118"/>
      <c r="B376" s="119">
        <v>5</v>
      </c>
      <c r="C376" s="183" t="s">
        <v>254</v>
      </c>
      <c r="D376" s="118" t="s">
        <v>251</v>
      </c>
      <c r="E376" s="118" t="s">
        <v>339</v>
      </c>
      <c r="F376" s="118" t="s">
        <v>108</v>
      </c>
      <c r="G376" s="120" t="s">
        <v>116</v>
      </c>
      <c r="H376" s="120">
        <v>10</v>
      </c>
      <c r="I376" s="120"/>
      <c r="J376" s="121"/>
      <c r="K376" s="122">
        <f t="shared" si="38"/>
        <v>0</v>
      </c>
      <c r="L376" s="118" t="s">
        <v>261</v>
      </c>
      <c r="M376" s="118"/>
      <c r="N376" s="118"/>
      <c r="O376" s="118" t="s">
        <v>263</v>
      </c>
    </row>
    <row r="377" spans="1:15" ht="18.75">
      <c r="A377" s="35"/>
      <c r="B377" s="42"/>
      <c r="C377" s="198"/>
      <c r="D377" s="35"/>
      <c r="E377" s="35"/>
      <c r="F377" s="35"/>
      <c r="G377" s="43"/>
      <c r="H377" s="43"/>
      <c r="I377" s="43"/>
      <c r="J377" s="52"/>
      <c r="K377" s="46">
        <f t="shared" si="38"/>
        <v>0</v>
      </c>
      <c r="L377" s="35"/>
      <c r="M377" s="35"/>
      <c r="N377" s="35"/>
      <c r="O377" s="35"/>
    </row>
    <row r="378" spans="1:15" ht="18.75">
      <c r="A378" s="35"/>
      <c r="B378" s="42"/>
      <c r="C378" s="198"/>
      <c r="D378" s="35"/>
      <c r="E378" s="35"/>
      <c r="F378" s="35"/>
      <c r="G378" s="43"/>
      <c r="H378" s="47">
        <f>H368+H369+H370+H371+H372+H373+H374+H375+H376+H377</f>
        <v>120</v>
      </c>
      <c r="I378" s="47">
        <f>I368+I369+I370+I371+I372+I373+I374+I375+I376+I377</f>
        <v>40</v>
      </c>
      <c r="J378" s="53"/>
      <c r="K378" s="48">
        <f>K368+K369+K370+K371+K372+K373+K374+K375+K376+K377</f>
        <v>19217.25</v>
      </c>
      <c r="L378" s="35"/>
      <c r="M378" s="35"/>
      <c r="N378" s="35"/>
      <c r="O378" s="35"/>
    </row>
    <row r="379" spans="1:15" s="123" customFormat="1" ht="56.25">
      <c r="A379" s="118"/>
      <c r="B379" s="119">
        <v>5</v>
      </c>
      <c r="C379" s="183" t="s">
        <v>250</v>
      </c>
      <c r="D379" s="118" t="s">
        <v>276</v>
      </c>
      <c r="E379" s="118" t="s">
        <v>341</v>
      </c>
      <c r="F379" s="118" t="s">
        <v>108</v>
      </c>
      <c r="G379" s="120" t="s">
        <v>171</v>
      </c>
      <c r="H379" s="120">
        <v>15</v>
      </c>
      <c r="I379" s="120">
        <v>15</v>
      </c>
      <c r="J379" s="121">
        <v>143</v>
      </c>
      <c r="K379" s="122">
        <f t="shared" ref="K379:K385" si="39">I379*J379</f>
        <v>2145</v>
      </c>
      <c r="L379" s="118" t="s">
        <v>16</v>
      </c>
      <c r="M379" s="118"/>
      <c r="N379" s="118"/>
      <c r="O379" s="118" t="s">
        <v>265</v>
      </c>
    </row>
    <row r="380" spans="1:15" s="123" customFormat="1" ht="93.75">
      <c r="A380" s="118"/>
      <c r="B380" s="119">
        <v>5</v>
      </c>
      <c r="C380" s="183" t="s">
        <v>154</v>
      </c>
      <c r="D380" s="118" t="s">
        <v>276</v>
      </c>
      <c r="E380" s="118" t="s">
        <v>340</v>
      </c>
      <c r="F380" s="118" t="s">
        <v>108</v>
      </c>
      <c r="G380" s="120" t="s">
        <v>116</v>
      </c>
      <c r="H380" s="120">
        <v>5</v>
      </c>
      <c r="I380" s="120">
        <v>5</v>
      </c>
      <c r="J380" s="121">
        <v>389.4</v>
      </c>
      <c r="K380" s="122">
        <f>J380*I380</f>
        <v>1947</v>
      </c>
      <c r="L380" s="118" t="s">
        <v>16</v>
      </c>
      <c r="M380" s="118"/>
      <c r="N380" s="118"/>
      <c r="O380" s="118" t="s">
        <v>794</v>
      </c>
    </row>
    <row r="381" spans="1:15" s="123" customFormat="1" ht="56.25">
      <c r="A381" s="118"/>
      <c r="B381" s="119">
        <v>5</v>
      </c>
      <c r="C381" s="183" t="s">
        <v>157</v>
      </c>
      <c r="D381" s="118" t="s">
        <v>276</v>
      </c>
      <c r="E381" s="118" t="s">
        <v>340</v>
      </c>
      <c r="F381" s="118" t="s">
        <v>108</v>
      </c>
      <c r="G381" s="120" t="s">
        <v>116</v>
      </c>
      <c r="H381" s="120">
        <v>5</v>
      </c>
      <c r="I381" s="120"/>
      <c r="J381" s="121"/>
      <c r="K381" s="122">
        <f t="shared" si="39"/>
        <v>0</v>
      </c>
      <c r="L381" s="118" t="s">
        <v>16</v>
      </c>
      <c r="M381" s="118"/>
      <c r="N381" s="118"/>
      <c r="O381" s="118" t="s">
        <v>264</v>
      </c>
    </row>
    <row r="382" spans="1:15" ht="56.25">
      <c r="A382" s="35"/>
      <c r="B382" s="42">
        <v>5</v>
      </c>
      <c r="C382" s="198" t="s">
        <v>154</v>
      </c>
      <c r="D382" s="35" t="s">
        <v>276</v>
      </c>
      <c r="E382" s="35" t="s">
        <v>352</v>
      </c>
      <c r="F382" s="35" t="s">
        <v>108</v>
      </c>
      <c r="G382" s="43" t="s">
        <v>260</v>
      </c>
      <c r="H382" s="43">
        <v>40</v>
      </c>
      <c r="I382" s="43">
        <v>40</v>
      </c>
      <c r="J382" s="52">
        <v>514.03</v>
      </c>
      <c r="K382" s="46">
        <f t="shared" si="39"/>
        <v>20561.199999999997</v>
      </c>
      <c r="L382" s="35" t="s">
        <v>16</v>
      </c>
      <c r="M382" s="35"/>
      <c r="N382" s="35"/>
      <c r="O382" s="35" t="s">
        <v>667</v>
      </c>
    </row>
    <row r="383" spans="1:15" ht="56.25">
      <c r="A383" s="35"/>
      <c r="B383" s="42">
        <v>5</v>
      </c>
      <c r="C383" s="198" t="s">
        <v>157</v>
      </c>
      <c r="D383" s="35" t="s">
        <v>276</v>
      </c>
      <c r="E383" s="35" t="s">
        <v>352</v>
      </c>
      <c r="F383" s="35" t="s">
        <v>108</v>
      </c>
      <c r="G383" s="43" t="s">
        <v>260</v>
      </c>
      <c r="H383" s="43">
        <v>40</v>
      </c>
      <c r="I383" s="43"/>
      <c r="J383" s="52"/>
      <c r="K383" s="46">
        <f t="shared" si="39"/>
        <v>0</v>
      </c>
      <c r="L383" s="35" t="s">
        <v>16</v>
      </c>
      <c r="M383" s="35"/>
      <c r="N383" s="35"/>
      <c r="O383" s="35" t="s">
        <v>668</v>
      </c>
    </row>
    <row r="384" spans="1:15" ht="56.25">
      <c r="A384" s="35"/>
      <c r="B384" s="42">
        <v>5</v>
      </c>
      <c r="C384" s="198" t="s">
        <v>154</v>
      </c>
      <c r="D384" s="35" t="s">
        <v>276</v>
      </c>
      <c r="E384" s="35" t="s">
        <v>355</v>
      </c>
      <c r="F384" s="35" t="s">
        <v>108</v>
      </c>
      <c r="G384" s="43" t="s">
        <v>118</v>
      </c>
      <c r="H384" s="43">
        <v>25</v>
      </c>
      <c r="I384" s="43">
        <v>25</v>
      </c>
      <c r="J384" s="52">
        <v>514.14</v>
      </c>
      <c r="K384" s="46">
        <f t="shared" si="39"/>
        <v>12853.5</v>
      </c>
      <c r="L384" s="35" t="s">
        <v>16</v>
      </c>
      <c r="M384" s="35"/>
      <c r="N384" s="35"/>
      <c r="O384" s="35" t="s">
        <v>669</v>
      </c>
    </row>
    <row r="385" spans="1:15" ht="56.25">
      <c r="A385" s="35"/>
      <c r="B385" s="42">
        <v>5</v>
      </c>
      <c r="C385" s="198" t="s">
        <v>157</v>
      </c>
      <c r="D385" s="35" t="s">
        <v>276</v>
      </c>
      <c r="E385" s="35" t="s">
        <v>355</v>
      </c>
      <c r="F385" s="35" t="s">
        <v>108</v>
      </c>
      <c r="G385" s="43" t="s">
        <v>118</v>
      </c>
      <c r="H385" s="43">
        <v>25</v>
      </c>
      <c r="I385" s="43"/>
      <c r="J385" s="52"/>
      <c r="K385" s="46">
        <f t="shared" si="39"/>
        <v>0</v>
      </c>
      <c r="L385" s="35" t="s">
        <v>16</v>
      </c>
      <c r="M385" s="35"/>
      <c r="N385" s="35"/>
      <c r="O385" s="35" t="s">
        <v>669</v>
      </c>
    </row>
    <row r="386" spans="1:15" ht="18.75">
      <c r="A386" s="35"/>
      <c r="B386" s="42"/>
      <c r="C386" s="198"/>
      <c r="D386" s="35"/>
      <c r="E386" s="35"/>
      <c r="F386" s="35"/>
      <c r="G386" s="43"/>
      <c r="H386" s="47">
        <f>H379+H380+H381+H382+H383+H384+H385</f>
        <v>155</v>
      </c>
      <c r="I386" s="47">
        <f>I379+I380+I381+I382+I383+I384+I385</f>
        <v>85</v>
      </c>
      <c r="J386" s="48"/>
      <c r="K386" s="48">
        <f>K379+K380+K381+K382+K383+K384+K385</f>
        <v>37506.699999999997</v>
      </c>
      <c r="L386" s="35"/>
      <c r="M386" s="35"/>
      <c r="N386" s="35"/>
      <c r="O386" s="35"/>
    </row>
    <row r="387" spans="1:15" ht="75">
      <c r="A387" s="35" t="s">
        <v>21</v>
      </c>
      <c r="B387" s="42">
        <v>5</v>
      </c>
      <c r="C387" s="198" t="s">
        <v>186</v>
      </c>
      <c r="D387" s="35" t="s">
        <v>259</v>
      </c>
      <c r="E387" s="35" t="s">
        <v>325</v>
      </c>
      <c r="F387" s="35" t="s">
        <v>108</v>
      </c>
      <c r="G387" s="43" t="s">
        <v>172</v>
      </c>
      <c r="H387" s="43">
        <v>4</v>
      </c>
      <c r="I387" s="43">
        <v>4</v>
      </c>
      <c r="J387" s="52">
        <v>473.33</v>
      </c>
      <c r="K387" s="46">
        <f>I387*J387</f>
        <v>1893.32</v>
      </c>
      <c r="L387" s="35" t="s">
        <v>16</v>
      </c>
      <c r="M387" s="35"/>
      <c r="N387" s="35"/>
      <c r="O387" s="35" t="s">
        <v>670</v>
      </c>
    </row>
    <row r="388" spans="1:15" ht="18.75">
      <c r="A388" s="35"/>
      <c r="B388" s="42"/>
      <c r="C388" s="198"/>
      <c r="D388" s="35"/>
      <c r="E388" s="35"/>
      <c r="F388" s="35"/>
      <c r="G388" s="43"/>
      <c r="H388" s="43"/>
      <c r="I388" s="43"/>
      <c r="J388" s="52"/>
      <c r="K388" s="46">
        <f>I388*J388</f>
        <v>0</v>
      </c>
      <c r="L388" s="35"/>
      <c r="M388" s="35"/>
      <c r="N388" s="35"/>
      <c r="O388" s="35"/>
    </row>
    <row r="389" spans="1:15" ht="18.75">
      <c r="A389" s="35"/>
      <c r="B389" s="42"/>
      <c r="C389" s="198"/>
      <c r="D389" s="35"/>
      <c r="E389" s="35"/>
      <c r="F389" s="35"/>
      <c r="G389" s="43"/>
      <c r="H389" s="43"/>
      <c r="I389" s="43"/>
      <c r="J389" s="52"/>
      <c r="K389" s="46">
        <f>I389*J389</f>
        <v>0</v>
      </c>
      <c r="L389" s="35"/>
      <c r="M389" s="35"/>
      <c r="N389" s="35"/>
      <c r="O389" s="35"/>
    </row>
    <row r="390" spans="1:15" ht="18.75">
      <c r="A390" s="35"/>
      <c r="B390" s="42"/>
      <c r="C390" s="198"/>
      <c r="D390" s="35"/>
      <c r="E390" s="35"/>
      <c r="F390" s="35"/>
      <c r="G390" s="43"/>
      <c r="H390" s="47">
        <f>SUM(H387:H389)</f>
        <v>4</v>
      </c>
      <c r="I390" s="47">
        <f>SUM(I387:I389)</f>
        <v>4</v>
      </c>
      <c r="J390" s="48"/>
      <c r="K390" s="48">
        <f>SUM(K387:K389)</f>
        <v>1893.32</v>
      </c>
      <c r="L390" s="35"/>
      <c r="M390" s="35"/>
      <c r="N390" s="35"/>
      <c r="O390" s="35"/>
    </row>
    <row r="391" spans="1:15" s="123" customFormat="1" ht="37.5">
      <c r="A391" s="118"/>
      <c r="B391" s="119">
        <v>5</v>
      </c>
      <c r="C391" s="183" t="s">
        <v>266</v>
      </c>
      <c r="D391" s="118" t="s">
        <v>268</v>
      </c>
      <c r="E391" s="118" t="s">
        <v>332</v>
      </c>
      <c r="F391" s="118" t="s">
        <v>108</v>
      </c>
      <c r="G391" s="120" t="s">
        <v>171</v>
      </c>
      <c r="H391" s="120">
        <v>14</v>
      </c>
      <c r="I391" s="120">
        <v>14</v>
      </c>
      <c r="J391" s="121">
        <v>290.39999999999998</v>
      </c>
      <c r="K391" s="122">
        <f t="shared" ref="K391:K435" si="40">I391*J391</f>
        <v>4065.5999999999995</v>
      </c>
      <c r="L391" s="118" t="s">
        <v>16</v>
      </c>
      <c r="M391" s="118"/>
      <c r="N391" s="118"/>
      <c r="O391" s="118" t="s">
        <v>270</v>
      </c>
    </row>
    <row r="392" spans="1:15" s="123" customFormat="1" ht="37.5">
      <c r="A392" s="118"/>
      <c r="B392" s="119">
        <v>5</v>
      </c>
      <c r="C392" s="183" t="s">
        <v>267</v>
      </c>
      <c r="D392" s="118" t="s">
        <v>269</v>
      </c>
      <c r="E392" s="118" t="s">
        <v>332</v>
      </c>
      <c r="F392" s="118" t="s">
        <v>108</v>
      </c>
      <c r="G392" s="120" t="s">
        <v>171</v>
      </c>
      <c r="H392" s="120">
        <v>14</v>
      </c>
      <c r="I392" s="120"/>
      <c r="J392" s="121"/>
      <c r="K392" s="122">
        <f t="shared" si="40"/>
        <v>0</v>
      </c>
      <c r="L392" s="118" t="s">
        <v>16</v>
      </c>
      <c r="M392" s="118"/>
      <c r="N392" s="118"/>
      <c r="O392" s="118" t="s">
        <v>272</v>
      </c>
    </row>
    <row r="393" spans="1:15" s="123" customFormat="1" ht="56.25">
      <c r="A393" s="118"/>
      <c r="B393" s="119">
        <v>5</v>
      </c>
      <c r="C393" s="183" t="s">
        <v>266</v>
      </c>
      <c r="D393" s="118" t="s">
        <v>278</v>
      </c>
      <c r="E393" s="118" t="s">
        <v>337</v>
      </c>
      <c r="F393" s="118" t="s">
        <v>108</v>
      </c>
      <c r="G393" s="120" t="s">
        <v>116</v>
      </c>
      <c r="H393" s="120">
        <v>27</v>
      </c>
      <c r="I393" s="120">
        <v>27</v>
      </c>
      <c r="J393" s="121">
        <v>441.32</v>
      </c>
      <c r="K393" s="122">
        <f t="shared" si="40"/>
        <v>11915.64</v>
      </c>
      <c r="L393" s="118" t="s">
        <v>16</v>
      </c>
      <c r="M393" s="118"/>
      <c r="N393" s="118"/>
      <c r="O393" s="118" t="s">
        <v>271</v>
      </c>
    </row>
    <row r="394" spans="1:15" s="123" customFormat="1" ht="56.25">
      <c r="A394" s="118"/>
      <c r="B394" s="119">
        <v>5</v>
      </c>
      <c r="C394" s="183" t="s">
        <v>267</v>
      </c>
      <c r="D394" s="118" t="s">
        <v>278</v>
      </c>
      <c r="E394" s="118" t="s">
        <v>337</v>
      </c>
      <c r="F394" s="118" t="s">
        <v>108</v>
      </c>
      <c r="G394" s="120" t="s">
        <v>116</v>
      </c>
      <c r="H394" s="120">
        <v>27</v>
      </c>
      <c r="I394" s="120"/>
      <c r="J394" s="121"/>
      <c r="K394" s="122">
        <f t="shared" si="40"/>
        <v>0</v>
      </c>
      <c r="L394" s="118" t="s">
        <v>16</v>
      </c>
      <c r="M394" s="118"/>
      <c r="N394" s="118"/>
      <c r="O394" s="118" t="s">
        <v>271</v>
      </c>
    </row>
    <row r="395" spans="1:15" ht="56.25">
      <c r="A395" s="35"/>
      <c r="B395" s="42">
        <v>5</v>
      </c>
      <c r="C395" s="198" t="s">
        <v>266</v>
      </c>
      <c r="D395" s="35" t="s">
        <v>278</v>
      </c>
      <c r="E395" s="198" t="s">
        <v>854</v>
      </c>
      <c r="F395" s="35" t="s">
        <v>108</v>
      </c>
      <c r="G395" s="43" t="s">
        <v>160</v>
      </c>
      <c r="H395" s="43">
        <v>20</v>
      </c>
      <c r="I395" s="43">
        <v>20</v>
      </c>
      <c r="J395" s="52">
        <v>520.38</v>
      </c>
      <c r="K395" s="46">
        <f t="shared" si="40"/>
        <v>10407.6</v>
      </c>
      <c r="L395" s="35" t="s">
        <v>16</v>
      </c>
      <c r="M395" s="35"/>
      <c r="N395" s="35"/>
      <c r="O395" s="35" t="s">
        <v>672</v>
      </c>
    </row>
    <row r="396" spans="1:15" ht="56.25">
      <c r="A396" s="35"/>
      <c r="B396" s="42">
        <v>5</v>
      </c>
      <c r="C396" s="198" t="s">
        <v>267</v>
      </c>
      <c r="D396" s="35" t="s">
        <v>278</v>
      </c>
      <c r="E396" s="198" t="s">
        <v>854</v>
      </c>
      <c r="F396" s="35" t="s">
        <v>108</v>
      </c>
      <c r="G396" s="43" t="s">
        <v>160</v>
      </c>
      <c r="H396" s="43">
        <v>20</v>
      </c>
      <c r="I396" s="43"/>
      <c r="J396" s="52"/>
      <c r="K396" s="46">
        <f t="shared" si="40"/>
        <v>0</v>
      </c>
      <c r="L396" s="35" t="s">
        <v>16</v>
      </c>
      <c r="M396" s="35"/>
      <c r="N396" s="35"/>
      <c r="O396" s="35" t="s">
        <v>797</v>
      </c>
    </row>
    <row r="397" spans="1:15" ht="56.25">
      <c r="A397" s="35"/>
      <c r="B397" s="42">
        <v>5</v>
      </c>
      <c r="C397" s="198" t="s">
        <v>266</v>
      </c>
      <c r="D397" s="35" t="s">
        <v>278</v>
      </c>
      <c r="E397" s="35" t="s">
        <v>352</v>
      </c>
      <c r="F397" s="35" t="s">
        <v>108</v>
      </c>
      <c r="G397" s="43" t="s">
        <v>260</v>
      </c>
      <c r="H397" s="43">
        <v>20</v>
      </c>
      <c r="I397" s="43">
        <v>20</v>
      </c>
      <c r="J397" s="52">
        <v>582.34</v>
      </c>
      <c r="K397" s="46">
        <f t="shared" si="40"/>
        <v>11646.800000000001</v>
      </c>
      <c r="L397" s="35" t="s">
        <v>16</v>
      </c>
      <c r="M397" s="35"/>
      <c r="N397" s="35"/>
      <c r="O397" s="35" t="s">
        <v>671</v>
      </c>
    </row>
    <row r="398" spans="1:15" ht="56.25">
      <c r="A398" s="35"/>
      <c r="B398" s="42">
        <v>5</v>
      </c>
      <c r="C398" s="198" t="s">
        <v>267</v>
      </c>
      <c r="D398" s="35" t="s">
        <v>278</v>
      </c>
      <c r="E398" s="35" t="s">
        <v>353</v>
      </c>
      <c r="F398" s="35" t="s">
        <v>108</v>
      </c>
      <c r="G398" s="43" t="s">
        <v>260</v>
      </c>
      <c r="H398" s="43">
        <v>20</v>
      </c>
      <c r="I398" s="43"/>
      <c r="J398" s="52"/>
      <c r="K398" s="46">
        <f t="shared" si="40"/>
        <v>0</v>
      </c>
      <c r="L398" s="35" t="s">
        <v>16</v>
      </c>
      <c r="M398" s="35"/>
      <c r="N398" s="35"/>
      <c r="O398" s="35" t="s">
        <v>671</v>
      </c>
    </row>
    <row r="399" spans="1:15" ht="56.25">
      <c r="A399" s="35"/>
      <c r="B399" s="42">
        <v>5</v>
      </c>
      <c r="C399" s="198" t="s">
        <v>266</v>
      </c>
      <c r="D399" s="35" t="s">
        <v>278</v>
      </c>
      <c r="E399" s="35" t="s">
        <v>356</v>
      </c>
      <c r="F399" s="35" t="s">
        <v>108</v>
      </c>
      <c r="G399" s="43" t="s">
        <v>118</v>
      </c>
      <c r="H399" s="43">
        <v>5</v>
      </c>
      <c r="I399" s="43">
        <v>5</v>
      </c>
      <c r="J399" s="52">
        <v>582.34</v>
      </c>
      <c r="K399" s="46">
        <f t="shared" si="40"/>
        <v>2911.7000000000003</v>
      </c>
      <c r="L399" s="35" t="s">
        <v>16</v>
      </c>
      <c r="M399" s="35"/>
      <c r="N399" s="35"/>
      <c r="O399" s="35" t="s">
        <v>671</v>
      </c>
    </row>
    <row r="400" spans="1:15" ht="56.25">
      <c r="A400" s="35"/>
      <c r="B400" s="42">
        <v>5</v>
      </c>
      <c r="C400" s="198" t="s">
        <v>267</v>
      </c>
      <c r="D400" s="35" t="s">
        <v>278</v>
      </c>
      <c r="E400" s="35" t="s">
        <v>356</v>
      </c>
      <c r="F400" s="35" t="s">
        <v>108</v>
      </c>
      <c r="G400" s="43" t="s">
        <v>118</v>
      </c>
      <c r="H400" s="43">
        <v>5</v>
      </c>
      <c r="I400" s="43"/>
      <c r="J400" s="52"/>
      <c r="K400" s="46">
        <f t="shared" si="40"/>
        <v>0</v>
      </c>
      <c r="L400" s="35" t="s">
        <v>16</v>
      </c>
      <c r="M400" s="35"/>
      <c r="N400" s="35"/>
      <c r="O400" s="35" t="s">
        <v>671</v>
      </c>
    </row>
    <row r="401" spans="1:15" ht="18.75">
      <c r="A401" s="35"/>
      <c r="B401" s="42"/>
      <c r="C401" s="198"/>
      <c r="D401" s="35"/>
      <c r="E401" s="35"/>
      <c r="F401" s="35"/>
      <c r="G401" s="43"/>
      <c r="H401" s="47">
        <f>H391+H392+H393+H394+H395+H396+H397+H398+H399+H400</f>
        <v>172</v>
      </c>
      <c r="I401" s="47">
        <f>I391+I392+I393+I394+I395+I396+I397+I398+I399+I400</f>
        <v>86</v>
      </c>
      <c r="J401" s="48"/>
      <c r="K401" s="48">
        <f>K391+K392+K393+K394+K395+K396+K397+K398+K399+K400</f>
        <v>40947.339999999997</v>
      </c>
      <c r="L401" s="35"/>
      <c r="M401" s="35"/>
      <c r="N401" s="35"/>
      <c r="O401" s="35"/>
    </row>
    <row r="402" spans="1:15" ht="56.25">
      <c r="A402" s="35" t="s">
        <v>146</v>
      </c>
      <c r="B402" s="42">
        <v>5</v>
      </c>
      <c r="C402" s="198" t="s">
        <v>184</v>
      </c>
      <c r="D402" s="35" t="s">
        <v>273</v>
      </c>
      <c r="E402" s="35" t="s">
        <v>361</v>
      </c>
      <c r="F402" s="35" t="s">
        <v>108</v>
      </c>
      <c r="G402" s="43" t="s">
        <v>172</v>
      </c>
      <c r="H402" s="43">
        <v>4</v>
      </c>
      <c r="I402" s="43">
        <v>4</v>
      </c>
      <c r="J402" s="52">
        <v>486.75</v>
      </c>
      <c r="K402" s="46">
        <f t="shared" si="40"/>
        <v>1947</v>
      </c>
      <c r="L402" s="35" t="s">
        <v>16</v>
      </c>
      <c r="M402" s="35"/>
      <c r="N402" s="35"/>
      <c r="O402" s="35" t="s">
        <v>674</v>
      </c>
    </row>
    <row r="403" spans="1:15" ht="18.75">
      <c r="A403" s="35"/>
      <c r="B403" s="42"/>
      <c r="C403" s="198"/>
      <c r="D403" s="35"/>
      <c r="E403" s="35"/>
      <c r="F403" s="35"/>
      <c r="G403" s="43"/>
      <c r="H403" s="43"/>
      <c r="I403" s="43"/>
      <c r="J403" s="52"/>
      <c r="K403" s="46">
        <f t="shared" si="40"/>
        <v>0</v>
      </c>
      <c r="L403" s="35"/>
      <c r="M403" s="35"/>
      <c r="N403" s="35"/>
      <c r="O403" s="35"/>
    </row>
    <row r="404" spans="1:15" ht="18.75">
      <c r="A404" s="35"/>
      <c r="B404" s="42"/>
      <c r="C404" s="198"/>
      <c r="D404" s="35"/>
      <c r="E404" s="35"/>
      <c r="F404" s="35"/>
      <c r="G404" s="43"/>
      <c r="H404" s="43"/>
      <c r="I404" s="43"/>
      <c r="J404" s="52"/>
      <c r="K404" s="46">
        <f t="shared" si="40"/>
        <v>0</v>
      </c>
      <c r="L404" s="35"/>
      <c r="M404" s="35"/>
      <c r="N404" s="35"/>
      <c r="O404" s="35"/>
    </row>
    <row r="405" spans="1:15" ht="18.75">
      <c r="A405" s="35"/>
      <c r="B405" s="42"/>
      <c r="C405" s="198"/>
      <c r="D405" s="35"/>
      <c r="E405" s="35"/>
      <c r="F405" s="35"/>
      <c r="G405" s="43"/>
      <c r="H405" s="47">
        <f>SUM(H402:H404)</f>
        <v>4</v>
      </c>
      <c r="I405" s="47">
        <f>SUM(I402:I404)</f>
        <v>4</v>
      </c>
      <c r="J405" s="48"/>
      <c r="K405" s="48">
        <f>SUM(K402:K404)</f>
        <v>1947</v>
      </c>
      <c r="L405" s="35"/>
      <c r="M405" s="35"/>
      <c r="N405" s="35"/>
      <c r="O405" s="35"/>
    </row>
    <row r="406" spans="1:15" s="123" customFormat="1" ht="56.25">
      <c r="A406" s="118"/>
      <c r="B406" s="119">
        <v>5</v>
      </c>
      <c r="C406" s="183" t="s">
        <v>274</v>
      </c>
      <c r="D406" s="118" t="s">
        <v>275</v>
      </c>
      <c r="E406" s="118" t="s">
        <v>342</v>
      </c>
      <c r="F406" s="118" t="s">
        <v>108</v>
      </c>
      <c r="G406" s="120" t="s">
        <v>116</v>
      </c>
      <c r="H406" s="120">
        <v>10</v>
      </c>
      <c r="I406" s="120">
        <v>10</v>
      </c>
      <c r="J406" s="121">
        <v>251.68</v>
      </c>
      <c r="K406" s="122">
        <f>I406*J406</f>
        <v>2516.8000000000002</v>
      </c>
      <c r="L406" s="118" t="s">
        <v>261</v>
      </c>
      <c r="M406" s="118"/>
      <c r="N406" s="118"/>
      <c r="O406" s="118" t="s">
        <v>284</v>
      </c>
    </row>
    <row r="407" spans="1:15" s="123" customFormat="1" ht="56.25">
      <c r="A407" s="118"/>
      <c r="B407" s="119">
        <v>5</v>
      </c>
      <c r="C407" s="183" t="s">
        <v>274</v>
      </c>
      <c r="D407" s="118" t="s">
        <v>275</v>
      </c>
      <c r="E407" s="118" t="s">
        <v>339</v>
      </c>
      <c r="F407" s="118" t="s">
        <v>108</v>
      </c>
      <c r="G407" s="120" t="s">
        <v>116</v>
      </c>
      <c r="H407" s="120">
        <v>45</v>
      </c>
      <c r="I407" s="120">
        <v>45</v>
      </c>
      <c r="J407" s="121">
        <v>251.68</v>
      </c>
      <c r="K407" s="122">
        <f t="shared" ref="K407:K411" si="41">I407*J407</f>
        <v>11325.6</v>
      </c>
      <c r="L407" s="118" t="s">
        <v>261</v>
      </c>
      <c r="M407" s="118"/>
      <c r="N407" s="118"/>
      <c r="O407" s="118" t="s">
        <v>285</v>
      </c>
    </row>
    <row r="408" spans="1:15" ht="56.25">
      <c r="A408" s="35"/>
      <c r="B408" s="42">
        <v>5</v>
      </c>
      <c r="C408" s="198" t="s">
        <v>274</v>
      </c>
      <c r="D408" s="35" t="s">
        <v>275</v>
      </c>
      <c r="E408" s="35"/>
      <c r="F408" s="35" t="s">
        <v>108</v>
      </c>
      <c r="G408" s="43" t="s">
        <v>260</v>
      </c>
      <c r="H408" s="43">
        <v>40</v>
      </c>
      <c r="I408" s="43">
        <v>40</v>
      </c>
      <c r="J408" s="52">
        <v>351.37</v>
      </c>
      <c r="K408" s="46">
        <f t="shared" si="41"/>
        <v>14054.8</v>
      </c>
      <c r="L408" s="35" t="s">
        <v>261</v>
      </c>
      <c r="M408" s="35"/>
      <c r="N408" s="35"/>
      <c r="O408" s="35" t="s">
        <v>675</v>
      </c>
    </row>
    <row r="409" spans="1:15" ht="37.5">
      <c r="A409" s="35"/>
      <c r="B409" s="42">
        <v>5</v>
      </c>
      <c r="C409" s="198" t="s">
        <v>274</v>
      </c>
      <c r="D409" s="35" t="s">
        <v>279</v>
      </c>
      <c r="E409" s="35" t="s">
        <v>360</v>
      </c>
      <c r="F409" s="35" t="s">
        <v>108</v>
      </c>
      <c r="G409" s="43" t="s">
        <v>172</v>
      </c>
      <c r="H409" s="43">
        <v>50</v>
      </c>
      <c r="I409" s="43">
        <v>50</v>
      </c>
      <c r="J409" s="52">
        <v>324</v>
      </c>
      <c r="K409" s="46">
        <f t="shared" si="41"/>
        <v>16200</v>
      </c>
      <c r="L409" s="35" t="s">
        <v>16</v>
      </c>
      <c r="M409" s="35"/>
      <c r="N409" s="35"/>
      <c r="O409" s="35" t="s">
        <v>676</v>
      </c>
    </row>
    <row r="410" spans="1:15" ht="34.5" customHeight="1">
      <c r="A410" s="35" t="s">
        <v>21</v>
      </c>
      <c r="B410" s="42">
        <v>5</v>
      </c>
      <c r="C410" s="198" t="s">
        <v>283</v>
      </c>
      <c r="D410" s="35" t="s">
        <v>282</v>
      </c>
      <c r="E410" s="35" t="s">
        <v>325</v>
      </c>
      <c r="F410" s="35" t="s">
        <v>108</v>
      </c>
      <c r="G410" s="43" t="s">
        <v>172</v>
      </c>
      <c r="H410" s="43">
        <v>4</v>
      </c>
      <c r="I410" s="43">
        <v>4</v>
      </c>
      <c r="J410" s="52">
        <v>486.75</v>
      </c>
      <c r="K410" s="46">
        <f t="shared" si="41"/>
        <v>1947</v>
      </c>
      <c r="L410" s="35" t="s">
        <v>16</v>
      </c>
      <c r="M410" s="35"/>
      <c r="N410" s="35"/>
      <c r="O410" s="35" t="s">
        <v>677</v>
      </c>
    </row>
    <row r="411" spans="1:15" ht="18.75">
      <c r="A411" s="35"/>
      <c r="B411" s="42"/>
      <c r="C411" s="198"/>
      <c r="D411" s="35"/>
      <c r="E411" s="35"/>
      <c r="F411" s="35"/>
      <c r="G411" s="43"/>
      <c r="H411" s="43"/>
      <c r="I411" s="43"/>
      <c r="J411" s="52"/>
      <c r="K411" s="46">
        <f t="shared" si="41"/>
        <v>0</v>
      </c>
      <c r="L411" s="35"/>
      <c r="M411" s="35"/>
      <c r="N411" s="35"/>
      <c r="O411" s="35"/>
    </row>
    <row r="412" spans="1:15" ht="18.75">
      <c r="A412" s="35"/>
      <c r="B412" s="42"/>
      <c r="C412" s="198"/>
      <c r="D412" s="35"/>
      <c r="E412" s="35"/>
      <c r="F412" s="35"/>
      <c r="G412" s="43"/>
      <c r="H412" s="47">
        <f>SUM(H406:H411)</f>
        <v>149</v>
      </c>
      <c r="I412" s="47">
        <f>SUM(I406:I411)</f>
        <v>149</v>
      </c>
      <c r="J412" s="48"/>
      <c r="K412" s="48">
        <f>SUM(K406:K411)</f>
        <v>46044.2</v>
      </c>
      <c r="L412" s="35"/>
      <c r="M412" s="35"/>
      <c r="N412" s="35"/>
      <c r="O412" s="35"/>
    </row>
    <row r="413" spans="1:15" s="123" customFormat="1" ht="37.5">
      <c r="A413" s="118"/>
      <c r="B413" s="119">
        <v>5</v>
      </c>
      <c r="C413" s="183" t="s">
        <v>286</v>
      </c>
      <c r="D413" s="118" t="s">
        <v>288</v>
      </c>
      <c r="E413" s="118" t="s">
        <v>344</v>
      </c>
      <c r="F413" s="118" t="s">
        <v>108</v>
      </c>
      <c r="G413" s="120" t="s">
        <v>116</v>
      </c>
      <c r="H413" s="120">
        <v>15</v>
      </c>
      <c r="I413" s="120">
        <v>15</v>
      </c>
      <c r="J413" s="121">
        <v>275</v>
      </c>
      <c r="K413" s="122">
        <f t="shared" si="40"/>
        <v>4125</v>
      </c>
      <c r="L413" s="118" t="s">
        <v>295</v>
      </c>
      <c r="M413" s="118"/>
      <c r="N413" s="118"/>
      <c r="O413" s="118" t="s">
        <v>291</v>
      </c>
    </row>
    <row r="414" spans="1:15" s="123" customFormat="1" ht="37.5">
      <c r="A414" s="118"/>
      <c r="B414" s="119">
        <v>5</v>
      </c>
      <c r="C414" s="183" t="s">
        <v>286</v>
      </c>
      <c r="D414" s="118" t="s">
        <v>288</v>
      </c>
      <c r="E414" s="118" t="s">
        <v>343</v>
      </c>
      <c r="F414" s="118" t="s">
        <v>108</v>
      </c>
      <c r="G414" s="120" t="s">
        <v>116</v>
      </c>
      <c r="H414" s="120">
        <v>20</v>
      </c>
      <c r="I414" s="120">
        <v>20</v>
      </c>
      <c r="J414" s="121">
        <v>275</v>
      </c>
      <c r="K414" s="122">
        <f t="shared" si="40"/>
        <v>5500</v>
      </c>
      <c r="L414" s="118" t="s">
        <v>295</v>
      </c>
      <c r="M414" s="118"/>
      <c r="N414" s="118"/>
      <c r="O414" s="118" t="s">
        <v>164</v>
      </c>
    </row>
    <row r="415" spans="1:15" ht="37.5">
      <c r="A415" s="35"/>
      <c r="B415" s="42">
        <v>5</v>
      </c>
      <c r="C415" s="198" t="s">
        <v>286</v>
      </c>
      <c r="D415" s="35" t="s">
        <v>288</v>
      </c>
      <c r="E415" s="35" t="s">
        <v>350</v>
      </c>
      <c r="F415" s="35" t="s">
        <v>108</v>
      </c>
      <c r="G415" s="43" t="s">
        <v>160</v>
      </c>
      <c r="H415" s="43">
        <v>25</v>
      </c>
      <c r="I415" s="43">
        <v>25</v>
      </c>
      <c r="J415" s="52">
        <v>311</v>
      </c>
      <c r="K415" s="46">
        <f t="shared" si="40"/>
        <v>7775</v>
      </c>
      <c r="L415" s="35" t="s">
        <v>295</v>
      </c>
      <c r="M415" s="35"/>
      <c r="N415" s="35"/>
      <c r="O415" s="35" t="s">
        <v>678</v>
      </c>
    </row>
    <row r="416" spans="1:15" ht="37.5">
      <c r="A416" s="35"/>
      <c r="B416" s="42">
        <v>5</v>
      </c>
      <c r="C416" s="198" t="s">
        <v>286</v>
      </c>
      <c r="D416" s="35" t="s">
        <v>288</v>
      </c>
      <c r="E416" s="35" t="s">
        <v>852</v>
      </c>
      <c r="F416" s="35" t="s">
        <v>108</v>
      </c>
      <c r="G416" s="43" t="s">
        <v>260</v>
      </c>
      <c r="H416" s="43">
        <v>19</v>
      </c>
      <c r="I416" s="43">
        <v>19</v>
      </c>
      <c r="J416" s="52">
        <v>340</v>
      </c>
      <c r="K416" s="46">
        <f t="shared" si="40"/>
        <v>6460</v>
      </c>
      <c r="L416" s="35" t="s">
        <v>295</v>
      </c>
      <c r="M416" s="35"/>
      <c r="N416" s="35"/>
      <c r="O416" s="35" t="s">
        <v>679</v>
      </c>
    </row>
    <row r="417" spans="1:15" ht="56.25">
      <c r="A417" s="35"/>
      <c r="B417" s="42">
        <v>5</v>
      </c>
      <c r="C417" s="198" t="s">
        <v>286</v>
      </c>
      <c r="D417" s="35" t="s">
        <v>897</v>
      </c>
      <c r="E417" s="173" t="s">
        <v>900</v>
      </c>
      <c r="F417" s="35" t="s">
        <v>108</v>
      </c>
      <c r="G417" s="43" t="s">
        <v>827</v>
      </c>
      <c r="H417" s="43">
        <v>55</v>
      </c>
      <c r="I417" s="43">
        <v>55</v>
      </c>
      <c r="J417" s="176">
        <v>440</v>
      </c>
      <c r="K417" s="46">
        <f t="shared" si="40"/>
        <v>24200</v>
      </c>
      <c r="L417" s="35" t="s">
        <v>295</v>
      </c>
      <c r="M417" s="35"/>
      <c r="N417" s="35"/>
      <c r="O417" s="35" t="s">
        <v>899</v>
      </c>
    </row>
    <row r="418" spans="1:15" ht="18.75">
      <c r="A418" s="35"/>
      <c r="B418" s="42"/>
      <c r="C418" s="198"/>
      <c r="D418" s="35"/>
      <c r="E418" s="35"/>
      <c r="F418" s="35"/>
      <c r="G418" s="43"/>
      <c r="H418" s="47">
        <f>SUM(H413:H417)</f>
        <v>134</v>
      </c>
      <c r="I418" s="47">
        <f>SUM(I413:I417)</f>
        <v>134</v>
      </c>
      <c r="J418" s="48"/>
      <c r="K418" s="48">
        <f>SUM(K413:K417)</f>
        <v>48060</v>
      </c>
      <c r="L418" s="35"/>
      <c r="M418" s="35"/>
      <c r="N418" s="35"/>
      <c r="O418" s="35"/>
    </row>
    <row r="419" spans="1:15" s="123" customFormat="1" ht="37.5">
      <c r="A419" s="118"/>
      <c r="B419" s="119">
        <v>5</v>
      </c>
      <c r="C419" s="183" t="s">
        <v>287</v>
      </c>
      <c r="D419" s="118" t="s">
        <v>289</v>
      </c>
      <c r="E419" s="118" t="s">
        <v>343</v>
      </c>
      <c r="F419" s="118" t="s">
        <v>108</v>
      </c>
      <c r="G419" s="120" t="s">
        <v>116</v>
      </c>
      <c r="H419" s="120">
        <v>20</v>
      </c>
      <c r="I419" s="120">
        <v>20</v>
      </c>
      <c r="J419" s="121">
        <v>245</v>
      </c>
      <c r="K419" s="122">
        <f t="shared" si="40"/>
        <v>4900</v>
      </c>
      <c r="L419" s="118" t="s">
        <v>295</v>
      </c>
      <c r="M419" s="118"/>
      <c r="N419" s="118"/>
      <c r="O419" s="118" t="s">
        <v>293</v>
      </c>
    </row>
    <row r="420" spans="1:15" s="123" customFormat="1" ht="37.5">
      <c r="A420" s="118"/>
      <c r="B420" s="119">
        <v>5</v>
      </c>
      <c r="C420" s="183" t="s">
        <v>287</v>
      </c>
      <c r="D420" s="118" t="s">
        <v>289</v>
      </c>
      <c r="E420" s="118" t="s">
        <v>344</v>
      </c>
      <c r="F420" s="118" t="s">
        <v>108</v>
      </c>
      <c r="G420" s="120" t="s">
        <v>116</v>
      </c>
      <c r="H420" s="120">
        <v>20</v>
      </c>
      <c r="I420" s="120">
        <v>20</v>
      </c>
      <c r="J420" s="121">
        <v>245</v>
      </c>
      <c r="K420" s="122">
        <f t="shared" si="40"/>
        <v>4900</v>
      </c>
      <c r="L420" s="118" t="s">
        <v>295</v>
      </c>
      <c r="M420" s="118"/>
      <c r="N420" s="118"/>
      <c r="O420" s="118" t="s">
        <v>294</v>
      </c>
    </row>
    <row r="421" spans="1:15" ht="37.5">
      <c r="A421" s="35"/>
      <c r="B421" s="42">
        <v>5</v>
      </c>
      <c r="C421" s="198" t="s">
        <v>287</v>
      </c>
      <c r="D421" s="35" t="s">
        <v>290</v>
      </c>
      <c r="E421" s="35" t="s">
        <v>352</v>
      </c>
      <c r="F421" s="35" t="s">
        <v>108</v>
      </c>
      <c r="G421" s="43" t="s">
        <v>260</v>
      </c>
      <c r="H421" s="43">
        <v>37</v>
      </c>
      <c r="I421" s="43">
        <v>37</v>
      </c>
      <c r="J421" s="52">
        <v>376.53</v>
      </c>
      <c r="K421" s="46">
        <f t="shared" si="40"/>
        <v>13931.609999999999</v>
      </c>
      <c r="L421" s="35" t="s">
        <v>295</v>
      </c>
      <c r="M421" s="35"/>
      <c r="N421" s="35"/>
      <c r="O421" s="35" t="s">
        <v>680</v>
      </c>
    </row>
    <row r="422" spans="1:15" ht="93.75">
      <c r="A422" s="35"/>
      <c r="B422" s="42">
        <v>5</v>
      </c>
      <c r="C422" s="198" t="s">
        <v>287</v>
      </c>
      <c r="D422" s="57" t="s">
        <v>318</v>
      </c>
      <c r="E422" s="35" t="s">
        <v>356</v>
      </c>
      <c r="F422" s="35" t="s">
        <v>108</v>
      </c>
      <c r="G422" s="43" t="s">
        <v>118</v>
      </c>
      <c r="H422" s="43">
        <v>33</v>
      </c>
      <c r="I422" s="43">
        <v>33</v>
      </c>
      <c r="J422" s="52">
        <v>376.53</v>
      </c>
      <c r="K422" s="46">
        <f t="shared" si="40"/>
        <v>12425.49</v>
      </c>
      <c r="L422" s="35" t="s">
        <v>295</v>
      </c>
      <c r="M422" s="35"/>
      <c r="N422" s="35"/>
      <c r="O422" s="35" t="s">
        <v>680</v>
      </c>
    </row>
    <row r="423" spans="1:15" ht="18.75">
      <c r="A423" s="35"/>
      <c r="B423" s="42"/>
      <c r="C423" s="198"/>
      <c r="D423" s="35"/>
      <c r="E423" s="35"/>
      <c r="F423" s="35"/>
      <c r="G423" s="43"/>
      <c r="H423" s="43"/>
      <c r="I423" s="43"/>
      <c r="J423" s="52"/>
      <c r="K423" s="46">
        <f t="shared" si="40"/>
        <v>0</v>
      </c>
      <c r="L423" s="35"/>
      <c r="M423" s="35"/>
      <c r="N423" s="35"/>
      <c r="O423" s="35"/>
    </row>
    <row r="424" spans="1:15" ht="18.75">
      <c r="A424" s="35"/>
      <c r="B424" s="42"/>
      <c r="C424" s="198"/>
      <c r="D424" s="35"/>
      <c r="E424" s="35"/>
      <c r="F424" s="35"/>
      <c r="G424" s="43"/>
      <c r="H424" s="47">
        <f>SUM(H419:H423)</f>
        <v>110</v>
      </c>
      <c r="I424" s="47">
        <f>SUM(I419:I423)</f>
        <v>110</v>
      </c>
      <c r="J424" s="48"/>
      <c r="K424" s="48">
        <f>SUM(K419:K423)</f>
        <v>36157.1</v>
      </c>
      <c r="L424" s="35"/>
      <c r="M424" s="35"/>
      <c r="N424" s="35"/>
      <c r="O424" s="35"/>
    </row>
    <row r="425" spans="1:15" s="123" customFormat="1" ht="56.25">
      <c r="A425" s="118"/>
      <c r="B425" s="119">
        <v>5</v>
      </c>
      <c r="C425" s="183" t="s">
        <v>298</v>
      </c>
      <c r="D425" s="118" t="s">
        <v>296</v>
      </c>
      <c r="E425" s="118" t="s">
        <v>335</v>
      </c>
      <c r="F425" s="118" t="s">
        <v>108</v>
      </c>
      <c r="G425" s="120" t="s">
        <v>112</v>
      </c>
      <c r="H425" s="120">
        <v>22</v>
      </c>
      <c r="I425" s="120">
        <v>22</v>
      </c>
      <c r="J425" s="121">
        <v>219.56</v>
      </c>
      <c r="K425" s="122">
        <f t="shared" si="40"/>
        <v>4830.32</v>
      </c>
      <c r="L425" s="118" t="s">
        <v>176</v>
      </c>
      <c r="M425" s="118"/>
      <c r="N425" s="118"/>
      <c r="O425" s="118" t="s">
        <v>305</v>
      </c>
    </row>
    <row r="426" spans="1:15" s="123" customFormat="1" ht="37.5">
      <c r="A426" s="118"/>
      <c r="B426" s="119">
        <v>5</v>
      </c>
      <c r="C426" s="183" t="s">
        <v>299</v>
      </c>
      <c r="D426" s="118" t="s">
        <v>296</v>
      </c>
      <c r="E426" s="118" t="s">
        <v>345</v>
      </c>
      <c r="F426" s="118" t="s">
        <v>108</v>
      </c>
      <c r="G426" s="120" t="s">
        <v>116</v>
      </c>
      <c r="H426" s="120">
        <v>30</v>
      </c>
      <c r="I426" s="120">
        <v>30</v>
      </c>
      <c r="J426" s="121">
        <v>200.42</v>
      </c>
      <c r="K426" s="122">
        <f t="shared" si="40"/>
        <v>6012.5999999999995</v>
      </c>
      <c r="L426" s="118" t="s">
        <v>176</v>
      </c>
      <c r="M426" s="118"/>
      <c r="N426" s="118"/>
      <c r="O426" s="118" t="s">
        <v>306</v>
      </c>
    </row>
    <row r="427" spans="1:15" s="123" customFormat="1" ht="37.5">
      <c r="A427" s="118"/>
      <c r="B427" s="119">
        <v>5</v>
      </c>
      <c r="C427" s="183" t="s">
        <v>299</v>
      </c>
      <c r="D427" s="118" t="s">
        <v>296</v>
      </c>
      <c r="E427" s="118" t="s">
        <v>335</v>
      </c>
      <c r="F427" s="118" t="s">
        <v>108</v>
      </c>
      <c r="G427" s="120" t="s">
        <v>116</v>
      </c>
      <c r="H427" s="120">
        <v>6</v>
      </c>
      <c r="I427" s="120">
        <v>6</v>
      </c>
      <c r="J427" s="121">
        <v>200.42</v>
      </c>
      <c r="K427" s="122">
        <f t="shared" si="40"/>
        <v>1202.52</v>
      </c>
      <c r="L427" s="118" t="s">
        <v>176</v>
      </c>
      <c r="M427" s="118"/>
      <c r="N427" s="118"/>
      <c r="O427" s="118" t="s">
        <v>306</v>
      </c>
    </row>
    <row r="428" spans="1:15" ht="37.5">
      <c r="A428" s="35"/>
      <c r="B428" s="42">
        <v>5</v>
      </c>
      <c r="C428" s="198" t="s">
        <v>300</v>
      </c>
      <c r="D428" s="35" t="s">
        <v>297</v>
      </c>
      <c r="E428" s="35" t="s">
        <v>354</v>
      </c>
      <c r="F428" s="35" t="s">
        <v>108</v>
      </c>
      <c r="G428" s="43" t="s">
        <v>260</v>
      </c>
      <c r="H428" s="43">
        <v>15</v>
      </c>
      <c r="I428" s="43">
        <v>15</v>
      </c>
      <c r="J428" s="52">
        <v>320.10000000000002</v>
      </c>
      <c r="K428" s="46">
        <f>J428*I428</f>
        <v>4801.5</v>
      </c>
      <c r="L428" s="35" t="s">
        <v>176</v>
      </c>
      <c r="M428" s="35"/>
      <c r="N428" s="35"/>
      <c r="O428" s="35" t="s">
        <v>681</v>
      </c>
    </row>
    <row r="429" spans="1:15" ht="37.5">
      <c r="A429" s="35"/>
      <c r="B429" s="42">
        <v>5</v>
      </c>
      <c r="C429" s="198" t="s">
        <v>300</v>
      </c>
      <c r="D429" s="35" t="s">
        <v>297</v>
      </c>
      <c r="E429" s="35" t="s">
        <v>358</v>
      </c>
      <c r="F429" s="35" t="s">
        <v>108</v>
      </c>
      <c r="G429" s="43" t="s">
        <v>118</v>
      </c>
      <c r="H429" s="43">
        <v>40</v>
      </c>
      <c r="I429" s="43">
        <v>40</v>
      </c>
      <c r="J429" s="52">
        <v>356</v>
      </c>
      <c r="K429" s="46">
        <f t="shared" si="40"/>
        <v>14240</v>
      </c>
      <c r="L429" s="35" t="s">
        <v>176</v>
      </c>
      <c r="M429" s="35"/>
      <c r="N429" s="35"/>
      <c r="O429" s="35" t="s">
        <v>682</v>
      </c>
    </row>
    <row r="430" spans="1:15" ht="18.75">
      <c r="A430" s="35"/>
      <c r="B430" s="42"/>
      <c r="C430" s="198"/>
      <c r="D430" s="35"/>
      <c r="E430" s="35"/>
      <c r="F430" s="35"/>
      <c r="G430" s="43"/>
      <c r="H430" s="47">
        <f>SUM(H425:H429)</f>
        <v>113</v>
      </c>
      <c r="I430" s="47">
        <f>SUM(I425:I429)</f>
        <v>113</v>
      </c>
      <c r="J430" s="48"/>
      <c r="K430" s="48">
        <f>SUM(K425:K429)</f>
        <v>31086.94</v>
      </c>
      <c r="L430" s="35"/>
      <c r="M430" s="35"/>
      <c r="N430" s="35"/>
      <c r="O430" s="35"/>
    </row>
    <row r="431" spans="1:15" ht="37.5">
      <c r="A431" s="35"/>
      <c r="B431" s="42">
        <v>5</v>
      </c>
      <c r="C431" s="198" t="s">
        <v>302</v>
      </c>
      <c r="D431" s="35" t="s">
        <v>301</v>
      </c>
      <c r="E431" s="35" t="s">
        <v>358</v>
      </c>
      <c r="F431" s="35" t="s">
        <v>108</v>
      </c>
      <c r="G431" s="43" t="s">
        <v>118</v>
      </c>
      <c r="H431" s="43">
        <v>60</v>
      </c>
      <c r="I431" s="43">
        <v>60</v>
      </c>
      <c r="J431" s="52">
        <v>356</v>
      </c>
      <c r="K431" s="46">
        <f t="shared" si="40"/>
        <v>21360</v>
      </c>
      <c r="L431" s="35" t="s">
        <v>176</v>
      </c>
      <c r="M431" s="35"/>
      <c r="N431" s="35"/>
      <c r="O431" s="35" t="s">
        <v>682</v>
      </c>
    </row>
    <row r="432" spans="1:15" ht="37.5">
      <c r="A432" s="35"/>
      <c r="B432" s="199" t="s">
        <v>862</v>
      </c>
      <c r="C432" s="198" t="s">
        <v>865</v>
      </c>
      <c r="D432" s="35" t="s">
        <v>864</v>
      </c>
      <c r="E432" s="28" t="s">
        <v>855</v>
      </c>
      <c r="F432" s="35" t="s">
        <v>108</v>
      </c>
      <c r="G432" s="43" t="s">
        <v>928</v>
      </c>
      <c r="H432" s="43">
        <v>3</v>
      </c>
      <c r="I432" s="43">
        <v>3</v>
      </c>
      <c r="J432" s="52">
        <v>632.65</v>
      </c>
      <c r="K432" s="46">
        <f t="shared" si="40"/>
        <v>1897.9499999999998</v>
      </c>
      <c r="L432" s="35" t="s">
        <v>16</v>
      </c>
      <c r="M432" s="35"/>
      <c r="N432" s="35"/>
      <c r="O432" s="35" t="s">
        <v>863</v>
      </c>
    </row>
    <row r="433" spans="1:15" ht="37.5">
      <c r="A433" s="35"/>
      <c r="B433" s="199" t="s">
        <v>862</v>
      </c>
      <c r="C433" s="198" t="s">
        <v>865</v>
      </c>
      <c r="D433" s="35" t="s">
        <v>864</v>
      </c>
      <c r="E433" s="28" t="s">
        <v>855</v>
      </c>
      <c r="F433" s="35" t="s">
        <v>108</v>
      </c>
      <c r="G433" s="43" t="s">
        <v>928</v>
      </c>
      <c r="H433" s="43">
        <v>47</v>
      </c>
      <c r="I433" s="43">
        <v>47</v>
      </c>
      <c r="J433" s="52">
        <v>632.65</v>
      </c>
      <c r="K433" s="46">
        <f t="shared" si="40"/>
        <v>29734.55</v>
      </c>
      <c r="L433" s="35" t="s">
        <v>16</v>
      </c>
      <c r="M433" s="35"/>
      <c r="N433" s="35"/>
      <c r="O433" s="35" t="s">
        <v>863</v>
      </c>
    </row>
    <row r="434" spans="1:15" ht="75">
      <c r="A434" s="35" t="s">
        <v>21</v>
      </c>
      <c r="B434" s="42">
        <v>5</v>
      </c>
      <c r="C434" s="198" t="s">
        <v>303</v>
      </c>
      <c r="D434" s="35" t="s">
        <v>304</v>
      </c>
      <c r="E434" s="35" t="s">
        <v>325</v>
      </c>
      <c r="F434" s="35" t="s">
        <v>108</v>
      </c>
      <c r="G434" s="43" t="s">
        <v>172</v>
      </c>
      <c r="H434" s="43">
        <v>4</v>
      </c>
      <c r="I434" s="43">
        <v>4</v>
      </c>
      <c r="J434" s="52">
        <v>497.64</v>
      </c>
      <c r="K434" s="46">
        <f t="shared" si="40"/>
        <v>1990.56</v>
      </c>
      <c r="L434" s="35" t="s">
        <v>16</v>
      </c>
      <c r="M434" s="35"/>
      <c r="N434" s="35"/>
      <c r="O434" s="35" t="s">
        <v>683</v>
      </c>
    </row>
    <row r="435" spans="1:15" ht="18.75">
      <c r="A435" s="35"/>
      <c r="B435" s="42"/>
      <c r="C435" s="198"/>
      <c r="D435" s="35"/>
      <c r="E435" s="35"/>
      <c r="F435" s="35"/>
      <c r="G435" s="43"/>
      <c r="H435" s="43"/>
      <c r="I435" s="43"/>
      <c r="J435" s="52"/>
      <c r="K435" s="46">
        <f t="shared" si="40"/>
        <v>0</v>
      </c>
      <c r="L435" s="35"/>
      <c r="M435" s="35"/>
      <c r="N435" s="35"/>
      <c r="O435" s="35"/>
    </row>
    <row r="436" spans="1:15" ht="18.75">
      <c r="A436" s="35"/>
      <c r="B436" s="42"/>
      <c r="C436" s="198"/>
      <c r="D436" s="35"/>
      <c r="E436" s="35"/>
      <c r="F436" s="35"/>
      <c r="G436" s="43"/>
      <c r="H436" s="47">
        <f>SUM(H431:H435)</f>
        <v>114</v>
      </c>
      <c r="I436" s="47">
        <f>SUM(I431:I435)</f>
        <v>114</v>
      </c>
      <c r="J436" s="48"/>
      <c r="K436" s="48">
        <f>SUM(K431:K435)</f>
        <v>54983.06</v>
      </c>
      <c r="L436" s="35"/>
      <c r="M436" s="35"/>
      <c r="N436" s="35"/>
      <c r="O436" s="35"/>
    </row>
    <row r="437" spans="1:15" s="123" customFormat="1" ht="37.5">
      <c r="A437" s="118"/>
      <c r="B437" s="119">
        <v>5</v>
      </c>
      <c r="C437" s="183" t="s">
        <v>308</v>
      </c>
      <c r="D437" s="118" t="s">
        <v>307</v>
      </c>
      <c r="E437" s="118" t="s">
        <v>346</v>
      </c>
      <c r="F437" s="118" t="s">
        <v>108</v>
      </c>
      <c r="G437" s="120" t="s">
        <v>116</v>
      </c>
      <c r="H437" s="119">
        <v>10</v>
      </c>
      <c r="I437" s="119">
        <v>10</v>
      </c>
      <c r="J437" s="124">
        <v>200</v>
      </c>
      <c r="K437" s="122">
        <f>I437*J437</f>
        <v>2000</v>
      </c>
      <c r="L437" s="118" t="s">
        <v>315</v>
      </c>
      <c r="M437" s="118"/>
      <c r="N437" s="118"/>
      <c r="O437" s="118" t="s">
        <v>684</v>
      </c>
    </row>
    <row r="438" spans="1:15" ht="37.5">
      <c r="A438" s="35"/>
      <c r="B438" s="42">
        <v>5</v>
      </c>
      <c r="C438" s="198" t="s">
        <v>308</v>
      </c>
      <c r="D438" s="35" t="s">
        <v>307</v>
      </c>
      <c r="E438" s="35" t="s">
        <v>798</v>
      </c>
      <c r="F438" s="35" t="s">
        <v>108</v>
      </c>
      <c r="G438" s="43" t="s">
        <v>379</v>
      </c>
      <c r="H438" s="42">
        <v>39</v>
      </c>
      <c r="I438" s="42">
        <v>39</v>
      </c>
      <c r="J438" s="54">
        <v>286</v>
      </c>
      <c r="K438" s="46">
        <f>I438*J438</f>
        <v>11154</v>
      </c>
      <c r="L438" s="35" t="s">
        <v>315</v>
      </c>
      <c r="M438" s="35"/>
      <c r="N438" s="35"/>
      <c r="O438" s="35" t="s">
        <v>685</v>
      </c>
    </row>
    <row r="439" spans="1:15" ht="37.5">
      <c r="A439" s="35"/>
      <c r="B439" s="42">
        <v>5</v>
      </c>
      <c r="C439" s="198" t="s">
        <v>308</v>
      </c>
      <c r="D439" s="35" t="s">
        <v>307</v>
      </c>
      <c r="E439" s="35" t="s">
        <v>357</v>
      </c>
      <c r="F439" s="35" t="s">
        <v>108</v>
      </c>
      <c r="G439" s="43" t="s">
        <v>118</v>
      </c>
      <c r="H439" s="42">
        <v>21</v>
      </c>
      <c r="I439" s="42">
        <v>21</v>
      </c>
      <c r="J439" s="54">
        <v>330</v>
      </c>
      <c r="K439" s="46">
        <f>I439*J439</f>
        <v>6930</v>
      </c>
      <c r="L439" s="35" t="s">
        <v>315</v>
      </c>
      <c r="M439" s="35"/>
      <c r="N439" s="35"/>
      <c r="O439" s="35" t="s">
        <v>686</v>
      </c>
    </row>
    <row r="440" spans="1:15" ht="18.75">
      <c r="A440" s="35"/>
      <c r="B440" s="42"/>
      <c r="C440" s="198"/>
      <c r="D440" s="35"/>
      <c r="E440" s="35"/>
      <c r="F440" s="35"/>
      <c r="G440" s="43"/>
      <c r="H440" s="42"/>
      <c r="I440" s="42"/>
      <c r="J440" s="54"/>
      <c r="K440" s="46">
        <f t="shared" ref="K440" si="42">I440*J440</f>
        <v>0</v>
      </c>
      <c r="L440" s="35"/>
      <c r="M440" s="35"/>
      <c r="N440" s="35"/>
      <c r="O440" s="35"/>
    </row>
    <row r="441" spans="1:15" ht="18.75">
      <c r="A441" s="35"/>
      <c r="B441" s="43"/>
      <c r="C441" s="198"/>
      <c r="D441" s="35"/>
      <c r="E441" s="35"/>
      <c r="F441" s="35"/>
      <c r="G441" s="43"/>
      <c r="H441" s="47">
        <f>H437+H438+H439+H440</f>
        <v>70</v>
      </c>
      <c r="I441" s="47">
        <f>I437+I438+I439+I440</f>
        <v>70</v>
      </c>
      <c r="J441" s="48"/>
      <c r="K441" s="48">
        <f>K437+K438+K439+K440</f>
        <v>20084</v>
      </c>
      <c r="L441" s="35"/>
      <c r="M441" s="35"/>
      <c r="N441" s="35"/>
      <c r="O441" s="35"/>
    </row>
    <row r="442" spans="1:15" s="123" customFormat="1" ht="37.5">
      <c r="A442" s="118"/>
      <c r="B442" s="120">
        <v>5</v>
      </c>
      <c r="C442" s="183" t="s">
        <v>309</v>
      </c>
      <c r="D442" s="118" t="s">
        <v>310</v>
      </c>
      <c r="E442" s="118" t="s">
        <v>347</v>
      </c>
      <c r="F442" s="118" t="s">
        <v>108</v>
      </c>
      <c r="G442" s="120" t="s">
        <v>116</v>
      </c>
      <c r="H442" s="119">
        <v>10</v>
      </c>
      <c r="I442" s="119">
        <v>10</v>
      </c>
      <c r="J442" s="124">
        <v>324.5</v>
      </c>
      <c r="K442" s="122">
        <f>J442*I442</f>
        <v>3245</v>
      </c>
      <c r="L442" s="118" t="s">
        <v>16</v>
      </c>
      <c r="M442" s="118"/>
      <c r="N442" s="118"/>
      <c r="O442" s="118" t="s">
        <v>317</v>
      </c>
    </row>
    <row r="443" spans="1:15" s="123" customFormat="1" ht="37.5">
      <c r="A443" s="118"/>
      <c r="B443" s="120">
        <v>5</v>
      </c>
      <c r="C443" s="183" t="s">
        <v>309</v>
      </c>
      <c r="D443" s="118" t="s">
        <v>310</v>
      </c>
      <c r="E443" s="118" t="s">
        <v>348</v>
      </c>
      <c r="F443" s="118" t="s">
        <v>108</v>
      </c>
      <c r="G443" s="120" t="s">
        <v>116</v>
      </c>
      <c r="H443" s="119">
        <v>19</v>
      </c>
      <c r="I443" s="119">
        <v>19</v>
      </c>
      <c r="J443" s="124">
        <v>324.5</v>
      </c>
      <c r="K443" s="122">
        <f>J443*I443</f>
        <v>6165.5</v>
      </c>
      <c r="L443" s="118" t="s">
        <v>16</v>
      </c>
      <c r="M443" s="118"/>
      <c r="N443" s="118"/>
      <c r="O443" s="118" t="s">
        <v>317</v>
      </c>
    </row>
    <row r="444" spans="1:15" ht="37.5">
      <c r="A444" s="35"/>
      <c r="B444" s="43">
        <v>5</v>
      </c>
      <c r="C444" s="198" t="s">
        <v>309</v>
      </c>
      <c r="D444" s="35" t="s">
        <v>310</v>
      </c>
      <c r="E444" s="35" t="s">
        <v>356</v>
      </c>
      <c r="F444" s="35" t="s">
        <v>108</v>
      </c>
      <c r="G444" s="43" t="s">
        <v>118</v>
      </c>
      <c r="H444" s="42">
        <v>41</v>
      </c>
      <c r="I444" s="42">
        <v>41</v>
      </c>
      <c r="J444" s="54">
        <v>428.12</v>
      </c>
      <c r="K444" s="46">
        <f>J444*I444</f>
        <v>17552.920000000002</v>
      </c>
      <c r="L444" s="35" t="s">
        <v>16</v>
      </c>
      <c r="M444" s="35"/>
      <c r="N444" s="35"/>
      <c r="O444" s="35" t="s">
        <v>687</v>
      </c>
    </row>
    <row r="445" spans="1:15" ht="18.75">
      <c r="A445" s="35"/>
      <c r="B445" s="43"/>
      <c r="C445" s="198"/>
      <c r="D445" s="35"/>
      <c r="E445" s="35"/>
      <c r="F445" s="35"/>
      <c r="G445" s="43"/>
      <c r="H445" s="42"/>
      <c r="I445" s="42"/>
      <c r="J445" s="54"/>
      <c r="K445" s="46">
        <f t="shared" ref="K445" si="43">J445*I445</f>
        <v>0</v>
      </c>
      <c r="L445" s="35"/>
      <c r="M445" s="35"/>
      <c r="N445" s="35"/>
      <c r="O445" s="35"/>
    </row>
    <row r="446" spans="1:15" ht="18.75">
      <c r="A446" s="35"/>
      <c r="B446" s="43"/>
      <c r="C446" s="198"/>
      <c r="D446" s="35"/>
      <c r="E446" s="35"/>
      <c r="F446" s="35"/>
      <c r="G446" s="43"/>
      <c r="H446" s="47">
        <f>H442+H443+H444+H445</f>
        <v>70</v>
      </c>
      <c r="I446" s="47">
        <f>I442+I443+I444+I445</f>
        <v>70</v>
      </c>
      <c r="J446" s="48"/>
      <c r="K446" s="48">
        <f>K442+K443+K444+K445</f>
        <v>26963.420000000002</v>
      </c>
      <c r="L446" s="35"/>
      <c r="M446" s="35"/>
      <c r="N446" s="35"/>
      <c r="O446" s="35"/>
    </row>
    <row r="447" spans="1:15" ht="37.5">
      <c r="A447" s="35"/>
      <c r="B447" s="43">
        <v>5</v>
      </c>
      <c r="C447" s="198" t="s">
        <v>312</v>
      </c>
      <c r="D447" s="35" t="s">
        <v>311</v>
      </c>
      <c r="E447" s="35" t="s">
        <v>362</v>
      </c>
      <c r="F447" s="35" t="s">
        <v>108</v>
      </c>
      <c r="G447" s="43" t="s">
        <v>585</v>
      </c>
      <c r="H447" s="42">
        <v>2</v>
      </c>
      <c r="I447" s="42">
        <v>2</v>
      </c>
      <c r="J447" s="54">
        <v>334</v>
      </c>
      <c r="K447" s="46">
        <f>J447*I447</f>
        <v>668</v>
      </c>
      <c r="L447" s="35" t="s">
        <v>316</v>
      </c>
      <c r="M447" s="35"/>
      <c r="N447" s="35"/>
      <c r="O447" s="35" t="s">
        <v>688</v>
      </c>
    </row>
    <row r="448" spans="1:15" ht="56.25">
      <c r="A448" s="35"/>
      <c r="B448" s="42">
        <v>5</v>
      </c>
      <c r="C448" s="198" t="s">
        <v>313</v>
      </c>
      <c r="D448" s="35" t="s">
        <v>314</v>
      </c>
      <c r="E448" s="35" t="s">
        <v>362</v>
      </c>
      <c r="F448" s="35" t="s">
        <v>108</v>
      </c>
      <c r="G448" s="43" t="s">
        <v>585</v>
      </c>
      <c r="H448" s="42">
        <v>2</v>
      </c>
      <c r="I448" s="42">
        <v>2</v>
      </c>
      <c r="J448" s="54">
        <v>334</v>
      </c>
      <c r="K448" s="46">
        <f t="shared" ref="K448:K451" si="44">J448*I448</f>
        <v>668</v>
      </c>
      <c r="L448" s="35" t="s">
        <v>316</v>
      </c>
      <c r="M448" s="35"/>
      <c r="N448" s="35"/>
      <c r="O448" s="35" t="s">
        <v>688</v>
      </c>
    </row>
    <row r="449" spans="1:15" ht="18.75">
      <c r="A449" s="35"/>
      <c r="B449" s="43"/>
      <c r="C449" s="198"/>
      <c r="D449" s="35"/>
      <c r="E449" s="35"/>
      <c r="F449" s="35"/>
      <c r="G449" s="43"/>
      <c r="H449" s="42"/>
      <c r="I449" s="42"/>
      <c r="J449" s="54"/>
      <c r="K449" s="46">
        <f t="shared" si="44"/>
        <v>0</v>
      </c>
      <c r="L449" s="35"/>
      <c r="M449" s="35"/>
      <c r="N449" s="35"/>
      <c r="O449" s="35"/>
    </row>
    <row r="450" spans="1:15" ht="18.75">
      <c r="A450" s="35"/>
      <c r="B450" s="43"/>
      <c r="C450" s="198"/>
      <c r="D450" s="35"/>
      <c r="E450" s="35"/>
      <c r="F450" s="35"/>
      <c r="G450" s="43"/>
      <c r="H450" s="42"/>
      <c r="I450" s="42"/>
      <c r="J450" s="54"/>
      <c r="K450" s="46">
        <f t="shared" si="44"/>
        <v>0</v>
      </c>
      <c r="L450" s="35"/>
      <c r="M450" s="35"/>
      <c r="N450" s="35"/>
      <c r="O450" s="35"/>
    </row>
    <row r="451" spans="1:15" ht="18.75">
      <c r="A451" s="35"/>
      <c r="B451" s="43"/>
      <c r="C451" s="198"/>
      <c r="D451" s="35"/>
      <c r="E451" s="35"/>
      <c r="F451" s="35"/>
      <c r="G451" s="43"/>
      <c r="H451" s="42"/>
      <c r="I451" s="42"/>
      <c r="J451" s="54"/>
      <c r="K451" s="46">
        <f t="shared" si="44"/>
        <v>0</v>
      </c>
      <c r="L451" s="35"/>
      <c r="M451" s="35"/>
      <c r="N451" s="35"/>
      <c r="O451" s="35"/>
    </row>
    <row r="452" spans="1:15" ht="18.75">
      <c r="A452" s="35"/>
      <c r="B452" s="43"/>
      <c r="C452" s="198"/>
      <c r="D452" s="35"/>
      <c r="E452" s="35"/>
      <c r="F452" s="35"/>
      <c r="G452" s="43"/>
      <c r="H452" s="47">
        <f>SUM(H447:H451)</f>
        <v>4</v>
      </c>
      <c r="I452" s="47">
        <f>SUM(I447:I451)</f>
        <v>4</v>
      </c>
      <c r="J452" s="48"/>
      <c r="K452" s="48">
        <f>SUM(K447:K451)</f>
        <v>1336</v>
      </c>
      <c r="L452" s="35"/>
      <c r="M452" s="35"/>
      <c r="N452" s="35"/>
      <c r="O452" s="35"/>
    </row>
    <row r="453" spans="1:15" ht="93.75">
      <c r="A453" s="113"/>
      <c r="B453" s="43">
        <v>5.6</v>
      </c>
      <c r="C453" s="198" t="s">
        <v>901</v>
      </c>
      <c r="D453" s="35" t="s">
        <v>902</v>
      </c>
      <c r="E453" s="35" t="s">
        <v>903</v>
      </c>
      <c r="F453" s="173" t="s">
        <v>900</v>
      </c>
      <c r="G453" s="43" t="s">
        <v>827</v>
      </c>
      <c r="H453" s="42">
        <v>80</v>
      </c>
      <c r="I453" s="42">
        <v>80</v>
      </c>
      <c r="J453" s="54">
        <v>262.45999999999998</v>
      </c>
      <c r="K453" s="46">
        <f t="shared" ref="K453:K457" si="45">J453*I453</f>
        <v>20996.799999999999</v>
      </c>
      <c r="L453" s="35" t="s">
        <v>16</v>
      </c>
      <c r="M453" s="35"/>
      <c r="N453" s="35"/>
      <c r="O453" s="35" t="s">
        <v>906</v>
      </c>
    </row>
    <row r="454" spans="1:15" ht="18.75">
      <c r="A454" s="35"/>
      <c r="B454" s="43"/>
      <c r="C454" s="198"/>
      <c r="D454" s="35"/>
      <c r="E454" s="35"/>
      <c r="F454" s="35"/>
      <c r="G454" s="43"/>
      <c r="H454" s="42"/>
      <c r="I454" s="42"/>
      <c r="J454" s="54"/>
      <c r="K454" s="46">
        <f t="shared" si="45"/>
        <v>0</v>
      </c>
      <c r="L454" s="35"/>
      <c r="M454" s="35"/>
      <c r="N454" s="35"/>
      <c r="O454" s="35"/>
    </row>
    <row r="455" spans="1:15" ht="18.75">
      <c r="A455" s="35"/>
      <c r="B455" s="43"/>
      <c r="C455" s="198"/>
      <c r="D455" s="35"/>
      <c r="E455" s="35"/>
      <c r="F455" s="35"/>
      <c r="G455" s="43"/>
      <c r="H455" s="42"/>
      <c r="I455" s="42"/>
      <c r="J455" s="54"/>
      <c r="K455" s="46">
        <f t="shared" si="45"/>
        <v>0</v>
      </c>
      <c r="L455" s="35"/>
      <c r="M455" s="35"/>
      <c r="N455" s="35"/>
      <c r="O455" s="35"/>
    </row>
    <row r="456" spans="1:15" ht="18.75">
      <c r="A456" s="35"/>
      <c r="B456" s="43"/>
      <c r="C456" s="198"/>
      <c r="D456" s="35"/>
      <c r="E456" s="35"/>
      <c r="F456" s="35"/>
      <c r="G456" s="43"/>
      <c r="H456" s="42"/>
      <c r="I456" s="42"/>
      <c r="J456" s="54"/>
      <c r="K456" s="46">
        <f t="shared" si="45"/>
        <v>0</v>
      </c>
      <c r="L456" s="35"/>
      <c r="M456" s="35"/>
      <c r="N456" s="35"/>
      <c r="O456" s="35"/>
    </row>
    <row r="457" spans="1:15" ht="18.75">
      <c r="A457" s="35"/>
      <c r="B457" s="43"/>
      <c r="C457" s="198"/>
      <c r="D457" s="35"/>
      <c r="E457" s="35"/>
      <c r="F457" s="35"/>
      <c r="G457" s="43"/>
      <c r="H457" s="42"/>
      <c r="I457" s="42"/>
      <c r="J457" s="54"/>
      <c r="K457" s="46">
        <f t="shared" si="45"/>
        <v>0</v>
      </c>
      <c r="L457" s="35"/>
      <c r="M457" s="35"/>
      <c r="N457" s="35"/>
      <c r="O457" s="35"/>
    </row>
    <row r="458" spans="1:15" ht="18.75">
      <c r="A458" s="35"/>
      <c r="B458" s="43"/>
      <c r="C458" s="198"/>
      <c r="D458" s="35"/>
      <c r="E458" s="35"/>
      <c r="F458" s="35"/>
      <c r="G458" s="43"/>
      <c r="H458" s="47">
        <f>SUM(H453:H457)</f>
        <v>80</v>
      </c>
      <c r="I458" s="47">
        <f>SUM(I453:I457)</f>
        <v>80</v>
      </c>
      <c r="J458" s="48"/>
      <c r="K458" s="48">
        <f>SUM(K453:K457)</f>
        <v>20996.799999999999</v>
      </c>
      <c r="L458" s="35"/>
      <c r="M458" s="35"/>
      <c r="N458" s="35"/>
      <c r="O458" s="35"/>
    </row>
    <row r="459" spans="1:15" ht="37.5">
      <c r="A459" s="35"/>
      <c r="B459" s="42">
        <v>6</v>
      </c>
      <c r="C459" s="35" t="s">
        <v>165</v>
      </c>
      <c r="D459" s="26" t="s">
        <v>277</v>
      </c>
      <c r="E459" s="35" t="s">
        <v>419</v>
      </c>
      <c r="F459" s="35" t="s">
        <v>108</v>
      </c>
      <c r="G459" s="43" t="s">
        <v>118</v>
      </c>
      <c r="H459" s="43">
        <v>45</v>
      </c>
      <c r="I459" s="43">
        <v>45</v>
      </c>
      <c r="J459" s="52">
        <v>479.82</v>
      </c>
      <c r="K459" s="46">
        <f t="shared" ref="K459" si="46">I459*J459</f>
        <v>21591.9</v>
      </c>
      <c r="L459" s="35" t="s">
        <v>16</v>
      </c>
      <c r="M459" s="35"/>
      <c r="N459" s="35"/>
      <c r="O459" s="35" t="s">
        <v>696</v>
      </c>
    </row>
    <row r="460" spans="1:15" ht="37.5">
      <c r="A460" s="35"/>
      <c r="B460" s="42">
        <v>6</v>
      </c>
      <c r="C460" s="35" t="s">
        <v>165</v>
      </c>
      <c r="D460" s="26" t="s">
        <v>277</v>
      </c>
      <c r="E460" s="35" t="s">
        <v>415</v>
      </c>
      <c r="F460" s="35" t="s">
        <v>108</v>
      </c>
      <c r="G460" s="43" t="s">
        <v>172</v>
      </c>
      <c r="H460" s="43">
        <v>18</v>
      </c>
      <c r="I460" s="43">
        <v>18</v>
      </c>
      <c r="J460" s="52">
        <v>494.23</v>
      </c>
      <c r="K460" s="46">
        <f>I460*J460</f>
        <v>8896.14</v>
      </c>
      <c r="L460" s="35" t="s">
        <v>16</v>
      </c>
      <c r="M460" s="35"/>
      <c r="N460" s="35"/>
      <c r="O460" s="35" t="s">
        <v>695</v>
      </c>
    </row>
    <row r="461" spans="1:15" ht="18.75">
      <c r="A461" s="35"/>
      <c r="B461" s="42"/>
      <c r="C461" s="35"/>
      <c r="D461" s="102"/>
      <c r="E461" s="35"/>
      <c r="F461" s="35"/>
      <c r="G461" s="43"/>
      <c r="H461" s="43"/>
      <c r="I461" s="43"/>
      <c r="J461" s="52"/>
      <c r="K461" s="46"/>
      <c r="L461" s="35"/>
      <c r="M461" s="35"/>
      <c r="N461" s="35"/>
      <c r="O461" s="35"/>
    </row>
    <row r="462" spans="1:1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1:1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1:15" ht="18.75">
      <c r="A464" s="35"/>
      <c r="B464" s="42"/>
      <c r="C464" s="35"/>
      <c r="D464" s="35"/>
      <c r="E464" s="35"/>
      <c r="F464" s="35"/>
      <c r="G464" s="43"/>
      <c r="H464" s="47">
        <f>SUM(H459:H461)</f>
        <v>63</v>
      </c>
      <c r="I464" s="47">
        <f>SUM(I459:I461)</f>
        <v>63</v>
      </c>
      <c r="J464" s="48"/>
      <c r="K464" s="48">
        <f>SUM(K459:K461)</f>
        <v>30488.04</v>
      </c>
      <c r="L464" s="35"/>
      <c r="M464" s="35"/>
      <c r="N464" s="35"/>
      <c r="O464" s="35"/>
    </row>
    <row r="465" spans="1:15" s="123" customFormat="1" ht="37.5">
      <c r="A465" s="118"/>
      <c r="B465" s="119">
        <v>6</v>
      </c>
      <c r="C465" s="118" t="s">
        <v>364</v>
      </c>
      <c r="D465" s="132" t="s">
        <v>363</v>
      </c>
      <c r="E465" s="118" t="s">
        <v>321</v>
      </c>
      <c r="F465" s="118" t="s">
        <v>108</v>
      </c>
      <c r="G465" s="120" t="s">
        <v>936</v>
      </c>
      <c r="H465" s="120">
        <v>10</v>
      </c>
      <c r="I465" s="120">
        <v>10</v>
      </c>
      <c r="J465" s="121">
        <v>344.85</v>
      </c>
      <c r="K465" s="122">
        <f>I465*J465</f>
        <v>3448.5</v>
      </c>
      <c r="L465" s="118" t="s">
        <v>16</v>
      </c>
      <c r="M465" s="118"/>
      <c r="N465" s="118"/>
      <c r="O465" s="118" t="s">
        <v>366</v>
      </c>
    </row>
    <row r="466" spans="1:15" s="123" customFormat="1" ht="37.5">
      <c r="A466" s="118"/>
      <c r="B466" s="119">
        <v>6</v>
      </c>
      <c r="C466" s="118" t="s">
        <v>365</v>
      </c>
      <c r="D466" s="132" t="s">
        <v>363</v>
      </c>
      <c r="E466" s="118" t="s">
        <v>321</v>
      </c>
      <c r="F466" s="118" t="s">
        <v>108</v>
      </c>
      <c r="G466" s="120" t="s">
        <v>936</v>
      </c>
      <c r="H466" s="120">
        <v>10</v>
      </c>
      <c r="I466" s="120"/>
      <c r="J466" s="121"/>
      <c r="K466" s="122">
        <f>I466*J466</f>
        <v>0</v>
      </c>
      <c r="L466" s="118" t="s">
        <v>16</v>
      </c>
      <c r="M466" s="118"/>
      <c r="N466" s="118"/>
      <c r="O466" s="118" t="s">
        <v>367</v>
      </c>
    </row>
    <row r="467" spans="1:15" ht="37.5">
      <c r="A467" s="35"/>
      <c r="B467" s="42">
        <v>6</v>
      </c>
      <c r="C467" s="35" t="s">
        <v>364</v>
      </c>
      <c r="D467" s="26" t="s">
        <v>363</v>
      </c>
      <c r="E467" s="35" t="s">
        <v>349</v>
      </c>
      <c r="F467" s="35" t="s">
        <v>108</v>
      </c>
      <c r="G467" s="43" t="s">
        <v>173</v>
      </c>
      <c r="H467" s="43">
        <v>10</v>
      </c>
      <c r="I467" s="43">
        <v>10</v>
      </c>
      <c r="J467" s="52">
        <v>504.45</v>
      </c>
      <c r="K467" s="46">
        <f>I467*J467</f>
        <v>5044.5</v>
      </c>
      <c r="L467" s="35" t="s">
        <v>16</v>
      </c>
      <c r="M467" s="35"/>
      <c r="N467" s="35"/>
      <c r="O467" s="35" t="s">
        <v>693</v>
      </c>
    </row>
    <row r="468" spans="1:15" ht="37.5">
      <c r="A468" s="35"/>
      <c r="B468" s="42">
        <v>6</v>
      </c>
      <c r="C468" s="35" t="s">
        <v>365</v>
      </c>
      <c r="D468" s="26" t="s">
        <v>363</v>
      </c>
      <c r="E468" s="35" t="s">
        <v>349</v>
      </c>
      <c r="F468" s="35" t="s">
        <v>108</v>
      </c>
      <c r="G468" s="43" t="s">
        <v>173</v>
      </c>
      <c r="H468" s="43">
        <v>10</v>
      </c>
      <c r="I468" s="43"/>
      <c r="J468" s="52"/>
      <c r="K468" s="46">
        <f>I468*J468</f>
        <v>0</v>
      </c>
      <c r="L468" s="35" t="s">
        <v>16</v>
      </c>
      <c r="M468" s="35"/>
      <c r="N468" s="35"/>
      <c r="O468" s="35" t="s">
        <v>694</v>
      </c>
    </row>
    <row r="469" spans="1:15" ht="18.75">
      <c r="A469" s="35"/>
      <c r="B469" s="42"/>
      <c r="C469" s="35"/>
      <c r="D469" s="35"/>
      <c r="E469" s="35"/>
      <c r="F469" s="35"/>
      <c r="G469" s="43"/>
      <c r="H469" s="43"/>
      <c r="I469" s="43"/>
      <c r="J469" s="52"/>
      <c r="K469" s="46"/>
      <c r="L469" s="35"/>
      <c r="M469" s="35"/>
      <c r="N469" s="35"/>
      <c r="O469" s="35"/>
    </row>
    <row r="470" spans="1:15" ht="18.75">
      <c r="A470" s="35"/>
      <c r="B470" s="42"/>
      <c r="C470" s="35"/>
      <c r="D470" s="35"/>
      <c r="E470" s="35"/>
      <c r="F470" s="35"/>
      <c r="G470" s="43"/>
      <c r="H470" s="47">
        <f>SUM(H465:H469)</f>
        <v>40</v>
      </c>
      <c r="I470" s="47">
        <f>SUM(I465:I469)</f>
        <v>20</v>
      </c>
      <c r="J470" s="48"/>
      <c r="K470" s="48">
        <f>SUM(K465:K469)</f>
        <v>8493</v>
      </c>
      <c r="L470" s="35"/>
      <c r="M470" s="35"/>
      <c r="N470" s="35"/>
      <c r="O470" s="35"/>
    </row>
    <row r="471" spans="1:15" s="123" customFormat="1" ht="37.5">
      <c r="A471" s="118"/>
      <c r="B471" s="119">
        <v>6</v>
      </c>
      <c r="C471" s="118" t="s">
        <v>252</v>
      </c>
      <c r="D471" s="118" t="s">
        <v>251</v>
      </c>
      <c r="E471" s="118" t="s">
        <v>334</v>
      </c>
      <c r="F471" s="118" t="s">
        <v>108</v>
      </c>
      <c r="G471" s="120" t="s">
        <v>114</v>
      </c>
      <c r="H471" s="120">
        <v>15</v>
      </c>
      <c r="I471" s="120">
        <v>15</v>
      </c>
      <c r="J471" s="121">
        <v>508.2</v>
      </c>
      <c r="K471" s="122">
        <f t="shared" ref="K471:K480" si="47">I471*J471</f>
        <v>7623</v>
      </c>
      <c r="L471" s="118" t="s">
        <v>261</v>
      </c>
      <c r="M471" s="118"/>
      <c r="N471" s="118"/>
      <c r="O471" s="118" t="s">
        <v>368</v>
      </c>
    </row>
    <row r="472" spans="1:15" s="123" customFormat="1" ht="37.5">
      <c r="A472" s="118"/>
      <c r="B472" s="119">
        <v>6</v>
      </c>
      <c r="C472" s="118" t="s">
        <v>253</v>
      </c>
      <c r="D472" s="118" t="s">
        <v>251</v>
      </c>
      <c r="E472" s="118" t="s">
        <v>334</v>
      </c>
      <c r="F472" s="118" t="s">
        <v>108</v>
      </c>
      <c r="G472" s="120" t="s">
        <v>114</v>
      </c>
      <c r="H472" s="120">
        <v>15</v>
      </c>
      <c r="I472" s="120"/>
      <c r="J472" s="121"/>
      <c r="K472" s="122">
        <f t="shared" si="47"/>
        <v>0</v>
      </c>
      <c r="L472" s="118" t="s">
        <v>261</v>
      </c>
      <c r="M472" s="118"/>
      <c r="N472" s="118"/>
      <c r="O472" s="118" t="s">
        <v>368</v>
      </c>
    </row>
    <row r="473" spans="1:15" s="123" customFormat="1" ht="37.5">
      <c r="A473" s="118"/>
      <c r="B473" s="119">
        <v>6</v>
      </c>
      <c r="C473" s="118" t="s">
        <v>254</v>
      </c>
      <c r="D473" s="118" t="s">
        <v>251</v>
      </c>
      <c r="E473" s="118" t="s">
        <v>334</v>
      </c>
      <c r="F473" s="118" t="s">
        <v>108</v>
      </c>
      <c r="G473" s="120" t="s">
        <v>114</v>
      </c>
      <c r="H473" s="120">
        <v>15</v>
      </c>
      <c r="I473" s="120"/>
      <c r="J473" s="121"/>
      <c r="K473" s="122">
        <f t="shared" si="47"/>
        <v>0</v>
      </c>
      <c r="L473" s="118" t="s">
        <v>261</v>
      </c>
      <c r="M473" s="118"/>
      <c r="N473" s="118"/>
      <c r="O473" s="118" t="s">
        <v>368</v>
      </c>
    </row>
    <row r="474" spans="1:15" s="123" customFormat="1" ht="37.5">
      <c r="A474" s="118"/>
      <c r="B474" s="119">
        <v>6</v>
      </c>
      <c r="C474" s="118" t="s">
        <v>252</v>
      </c>
      <c r="D474" s="118" t="s">
        <v>251</v>
      </c>
      <c r="E474" s="118" t="s">
        <v>430</v>
      </c>
      <c r="F474" s="118" t="s">
        <v>108</v>
      </c>
      <c r="G474" s="120" t="s">
        <v>116</v>
      </c>
      <c r="H474" s="120">
        <v>15</v>
      </c>
      <c r="I474" s="120">
        <v>15</v>
      </c>
      <c r="J474" s="121">
        <v>543.29</v>
      </c>
      <c r="K474" s="122">
        <f t="shared" si="47"/>
        <v>8149.3499999999995</v>
      </c>
      <c r="L474" s="118" t="s">
        <v>261</v>
      </c>
      <c r="M474" s="118"/>
      <c r="N474" s="118"/>
      <c r="O474" s="118" t="s">
        <v>369</v>
      </c>
    </row>
    <row r="475" spans="1:15" s="123" customFormat="1" ht="37.5">
      <c r="A475" s="118"/>
      <c r="B475" s="119">
        <v>6</v>
      </c>
      <c r="C475" s="118" t="s">
        <v>253</v>
      </c>
      <c r="D475" s="118" t="s">
        <v>251</v>
      </c>
      <c r="E475" s="118" t="s">
        <v>430</v>
      </c>
      <c r="F475" s="118" t="s">
        <v>108</v>
      </c>
      <c r="G475" s="120" t="s">
        <v>116</v>
      </c>
      <c r="H475" s="120">
        <v>15</v>
      </c>
      <c r="I475" s="120"/>
      <c r="J475" s="121"/>
      <c r="K475" s="122">
        <f t="shared" si="47"/>
        <v>0</v>
      </c>
      <c r="L475" s="118" t="s">
        <v>261</v>
      </c>
      <c r="M475" s="118"/>
      <c r="N475" s="118"/>
      <c r="O475" s="118" t="s">
        <v>369</v>
      </c>
    </row>
    <row r="476" spans="1:15" s="123" customFormat="1" ht="37.5">
      <c r="A476" s="118"/>
      <c r="B476" s="119">
        <v>6</v>
      </c>
      <c r="C476" s="118" t="s">
        <v>254</v>
      </c>
      <c r="D476" s="118" t="s">
        <v>251</v>
      </c>
      <c r="E476" s="118" t="s">
        <v>430</v>
      </c>
      <c r="F476" s="118" t="s">
        <v>108</v>
      </c>
      <c r="G476" s="120" t="s">
        <v>116</v>
      </c>
      <c r="H476" s="120">
        <v>15</v>
      </c>
      <c r="I476" s="120"/>
      <c r="J476" s="121"/>
      <c r="K476" s="122">
        <f t="shared" si="47"/>
        <v>0</v>
      </c>
      <c r="L476" s="118" t="s">
        <v>261</v>
      </c>
      <c r="M476" s="118"/>
      <c r="N476" s="118"/>
      <c r="O476" s="118" t="s">
        <v>369</v>
      </c>
    </row>
    <row r="477" spans="1:15" s="123" customFormat="1" ht="37.5">
      <c r="A477" s="118"/>
      <c r="B477" s="119">
        <v>6</v>
      </c>
      <c r="C477" s="118" t="s">
        <v>252</v>
      </c>
      <c r="D477" s="118" t="s">
        <v>251</v>
      </c>
      <c r="E477" s="118" t="s">
        <v>429</v>
      </c>
      <c r="F477" s="118" t="s">
        <v>108</v>
      </c>
      <c r="G477" s="120" t="s">
        <v>116</v>
      </c>
      <c r="H477" s="120">
        <v>45</v>
      </c>
      <c r="I477" s="120">
        <v>45</v>
      </c>
      <c r="J477" s="121">
        <v>543.29</v>
      </c>
      <c r="K477" s="122">
        <f t="shared" si="47"/>
        <v>24448.05</v>
      </c>
      <c r="L477" s="118" t="s">
        <v>261</v>
      </c>
      <c r="M477" s="118"/>
      <c r="N477" s="118"/>
      <c r="O477" s="118" t="s">
        <v>369</v>
      </c>
    </row>
    <row r="478" spans="1:15" s="123" customFormat="1" ht="37.5">
      <c r="A478" s="118"/>
      <c r="B478" s="119">
        <v>6</v>
      </c>
      <c r="C478" s="118" t="s">
        <v>253</v>
      </c>
      <c r="D478" s="118" t="s">
        <v>251</v>
      </c>
      <c r="E478" s="118" t="s">
        <v>429</v>
      </c>
      <c r="F478" s="118" t="s">
        <v>108</v>
      </c>
      <c r="G478" s="120" t="s">
        <v>116</v>
      </c>
      <c r="H478" s="120">
        <v>45</v>
      </c>
      <c r="I478" s="120"/>
      <c r="J478" s="121"/>
      <c r="K478" s="122">
        <f t="shared" si="47"/>
        <v>0</v>
      </c>
      <c r="L478" s="118" t="s">
        <v>261</v>
      </c>
      <c r="M478" s="118"/>
      <c r="N478" s="118"/>
      <c r="O478" s="118" t="s">
        <v>369</v>
      </c>
    </row>
    <row r="479" spans="1:15" s="123" customFormat="1" ht="37.5">
      <c r="A479" s="118"/>
      <c r="B479" s="119">
        <v>6</v>
      </c>
      <c r="C479" s="118" t="s">
        <v>254</v>
      </c>
      <c r="D479" s="118" t="s">
        <v>251</v>
      </c>
      <c r="E479" s="118" t="s">
        <v>429</v>
      </c>
      <c r="F479" s="118" t="s">
        <v>108</v>
      </c>
      <c r="G479" s="120" t="s">
        <v>116</v>
      </c>
      <c r="H479" s="120">
        <v>45</v>
      </c>
      <c r="I479" s="120"/>
      <c r="J479" s="121"/>
      <c r="K479" s="122">
        <f t="shared" si="47"/>
        <v>0</v>
      </c>
      <c r="L479" s="118" t="s">
        <v>261</v>
      </c>
      <c r="M479" s="118"/>
      <c r="N479" s="118"/>
      <c r="O479" s="118" t="s">
        <v>369</v>
      </c>
    </row>
    <row r="480" spans="1:15" ht="18.75">
      <c r="A480" s="35"/>
      <c r="B480" s="42"/>
      <c r="C480" s="35"/>
      <c r="D480" s="35"/>
      <c r="E480" s="35"/>
      <c r="F480" s="35"/>
      <c r="G480" s="43"/>
      <c r="H480" s="43"/>
      <c r="I480" s="43"/>
      <c r="J480" s="52"/>
      <c r="K480" s="46">
        <f t="shared" si="47"/>
        <v>0</v>
      </c>
      <c r="L480" s="35"/>
      <c r="M480" s="35"/>
      <c r="N480" s="35"/>
      <c r="O480" s="35"/>
    </row>
    <row r="481" spans="1:15" ht="18.75">
      <c r="A481" s="35"/>
      <c r="B481" s="42"/>
      <c r="C481" s="35"/>
      <c r="D481" s="35"/>
      <c r="E481" s="35"/>
      <c r="F481" s="35"/>
      <c r="G481" s="43"/>
      <c r="H481" s="47">
        <f>H471+H472+H473+H474+H475+H476+H477+H478+H479+H480</f>
        <v>225</v>
      </c>
      <c r="I481" s="47">
        <f>I471+I472+I473+I474+I475+I476+I477+I478+I479+I480</f>
        <v>75</v>
      </c>
      <c r="J481" s="53"/>
      <c r="K481" s="48">
        <f>K471+K472+K473+K474+K475+K476+K477+K478+K479+K480</f>
        <v>40220.399999999994</v>
      </c>
      <c r="L481" s="35"/>
      <c r="M481" s="35"/>
      <c r="N481" s="35"/>
      <c r="O481" s="35"/>
    </row>
    <row r="482" spans="1:15" s="123" customFormat="1" ht="75">
      <c r="A482" s="118"/>
      <c r="B482" s="119">
        <v>6</v>
      </c>
      <c r="C482" s="118" t="s">
        <v>370</v>
      </c>
      <c r="D482" s="118" t="s">
        <v>413</v>
      </c>
      <c r="E482" s="118" t="s">
        <v>435</v>
      </c>
      <c r="F482" s="118" t="s">
        <v>108</v>
      </c>
      <c r="G482" s="120" t="s">
        <v>116</v>
      </c>
      <c r="H482" s="120">
        <v>7</v>
      </c>
      <c r="I482" s="120">
        <v>7</v>
      </c>
      <c r="J482" s="121">
        <v>296.45</v>
      </c>
      <c r="K482" s="122">
        <f t="shared" ref="K482:K487" si="48">I482*J482</f>
        <v>2075.15</v>
      </c>
      <c r="L482" s="118" t="s">
        <v>16</v>
      </c>
      <c r="M482" s="118"/>
      <c r="N482" s="118"/>
      <c r="O482" s="118" t="s">
        <v>689</v>
      </c>
    </row>
    <row r="483" spans="1:15" s="123" customFormat="1" ht="75">
      <c r="A483" s="118"/>
      <c r="B483" s="119">
        <v>6</v>
      </c>
      <c r="C483" s="118" t="s">
        <v>371</v>
      </c>
      <c r="D483" s="118" t="s">
        <v>413</v>
      </c>
      <c r="E483" s="118" t="s">
        <v>609</v>
      </c>
      <c r="F483" s="118" t="s">
        <v>108</v>
      </c>
      <c r="G483" s="120" t="s">
        <v>116</v>
      </c>
      <c r="H483" s="120">
        <v>7</v>
      </c>
      <c r="I483" s="120"/>
      <c r="J483" s="121"/>
      <c r="K483" s="122">
        <f t="shared" si="48"/>
        <v>0</v>
      </c>
      <c r="L483" s="118" t="s">
        <v>16</v>
      </c>
      <c r="M483" s="118"/>
      <c r="N483" s="118"/>
      <c r="O483" s="118" t="s">
        <v>372</v>
      </c>
    </row>
    <row r="484" spans="1:15" ht="75">
      <c r="A484" s="35"/>
      <c r="B484" s="42">
        <v>6</v>
      </c>
      <c r="C484" s="35" t="s">
        <v>370</v>
      </c>
      <c r="D484" s="35" t="s">
        <v>413</v>
      </c>
      <c r="E484" s="35" t="s">
        <v>419</v>
      </c>
      <c r="F484" s="35" t="s">
        <v>108</v>
      </c>
      <c r="G484" s="43" t="s">
        <v>118</v>
      </c>
      <c r="H484" s="43">
        <v>45</v>
      </c>
      <c r="I484" s="43">
        <v>45</v>
      </c>
      <c r="J484" s="52">
        <v>534.6</v>
      </c>
      <c r="K484" s="46">
        <f t="shared" si="48"/>
        <v>24057</v>
      </c>
      <c r="L484" s="35" t="s">
        <v>16</v>
      </c>
      <c r="M484" s="35"/>
      <c r="N484" s="35"/>
      <c r="O484" s="35" t="s">
        <v>373</v>
      </c>
    </row>
    <row r="485" spans="1:15" ht="75">
      <c r="A485" s="35"/>
      <c r="B485" s="42">
        <v>6</v>
      </c>
      <c r="C485" s="35" t="s">
        <v>371</v>
      </c>
      <c r="D485" s="35" t="s">
        <v>413</v>
      </c>
      <c r="E485" s="35" t="s">
        <v>419</v>
      </c>
      <c r="F485" s="35" t="s">
        <v>108</v>
      </c>
      <c r="G485" s="43" t="s">
        <v>118</v>
      </c>
      <c r="H485" s="43">
        <v>45</v>
      </c>
      <c r="I485" s="43"/>
      <c r="J485" s="52"/>
      <c r="K485" s="46">
        <f t="shared" si="48"/>
        <v>0</v>
      </c>
      <c r="L485" s="35" t="s">
        <v>16</v>
      </c>
      <c r="M485" s="35"/>
      <c r="N485" s="35"/>
      <c r="O485" s="35" t="s">
        <v>374</v>
      </c>
    </row>
    <row r="486" spans="1:15" ht="75">
      <c r="A486" s="35"/>
      <c r="B486" s="42">
        <v>6</v>
      </c>
      <c r="C486" s="35" t="s">
        <v>370</v>
      </c>
      <c r="D486" s="35" t="s">
        <v>413</v>
      </c>
      <c r="E486" s="35" t="s">
        <v>325</v>
      </c>
      <c r="F486" s="35" t="s">
        <v>108</v>
      </c>
      <c r="G486" s="43" t="s">
        <v>172</v>
      </c>
      <c r="H486" s="43">
        <v>20</v>
      </c>
      <c r="I486" s="43">
        <v>20</v>
      </c>
      <c r="J486" s="52">
        <v>550.66</v>
      </c>
      <c r="K486" s="46">
        <f t="shared" si="48"/>
        <v>11013.199999999999</v>
      </c>
      <c r="L486" s="35" t="s">
        <v>16</v>
      </c>
      <c r="M486" s="35"/>
      <c r="N486" s="35"/>
      <c r="O486" s="35" t="s">
        <v>375</v>
      </c>
    </row>
    <row r="487" spans="1:15" ht="75">
      <c r="A487" s="35"/>
      <c r="B487" s="42">
        <v>6</v>
      </c>
      <c r="C487" s="35" t="s">
        <v>371</v>
      </c>
      <c r="D487" s="35" t="s">
        <v>413</v>
      </c>
      <c r="E487" s="35" t="s">
        <v>325</v>
      </c>
      <c r="F487" s="35" t="s">
        <v>108</v>
      </c>
      <c r="G487" s="43" t="s">
        <v>172</v>
      </c>
      <c r="H487" s="43">
        <v>20</v>
      </c>
      <c r="I487" s="43"/>
      <c r="J487" s="52"/>
      <c r="K487" s="46">
        <f t="shared" si="48"/>
        <v>0</v>
      </c>
      <c r="L487" s="35" t="s">
        <v>16</v>
      </c>
      <c r="M487" s="35"/>
      <c r="N487" s="35"/>
      <c r="O487" s="35" t="s">
        <v>376</v>
      </c>
    </row>
    <row r="488" spans="1:15" ht="18.75">
      <c r="A488" s="35"/>
      <c r="B488" s="42"/>
      <c r="C488" s="35"/>
      <c r="D488" s="35"/>
      <c r="E488" s="35"/>
      <c r="F488" s="35"/>
      <c r="G488" s="43"/>
      <c r="H488" s="43"/>
      <c r="I488" s="43"/>
      <c r="J488" s="52"/>
      <c r="K488" s="46"/>
      <c r="L488" s="35"/>
      <c r="M488" s="35"/>
      <c r="N488" s="35"/>
      <c r="O488" s="35"/>
    </row>
    <row r="489" spans="1:15" ht="18.75">
      <c r="A489" s="35"/>
      <c r="B489" s="42"/>
      <c r="C489" s="35"/>
      <c r="D489" s="35"/>
      <c r="E489" s="35"/>
      <c r="F489" s="35"/>
      <c r="G489" s="43"/>
      <c r="H489" s="43"/>
      <c r="I489" s="43"/>
      <c r="J489" s="52"/>
      <c r="K489" s="46"/>
      <c r="L489" s="35"/>
      <c r="M489" s="35"/>
      <c r="N489" s="35"/>
      <c r="O489" s="35"/>
    </row>
    <row r="490" spans="1:15" ht="18.75">
      <c r="A490" s="35"/>
      <c r="B490" s="42"/>
      <c r="C490" s="35"/>
      <c r="D490" s="35"/>
      <c r="E490" s="35"/>
      <c r="F490" s="35"/>
      <c r="G490" s="43"/>
      <c r="H490" s="47">
        <f>H482+H483+H484+H485+H486+H487+H489</f>
        <v>144</v>
      </c>
      <c r="I490" s="47">
        <f>I482+I483+I484+I485+I486+I487+I489</f>
        <v>72</v>
      </c>
      <c r="J490" s="48"/>
      <c r="K490" s="48">
        <f>K482+K483+K484+K485+K486+K487+K489</f>
        <v>37145.35</v>
      </c>
      <c r="L490" s="35"/>
      <c r="M490" s="35"/>
      <c r="N490" s="35"/>
      <c r="O490" s="35"/>
    </row>
    <row r="491" spans="1:15" s="123" customFormat="1" ht="75">
      <c r="A491" s="118" t="s">
        <v>21</v>
      </c>
      <c r="B491" s="119">
        <v>6</v>
      </c>
      <c r="C491" s="118" t="s">
        <v>186</v>
      </c>
      <c r="D491" s="118" t="s">
        <v>259</v>
      </c>
      <c r="E491" s="118" t="s">
        <v>323</v>
      </c>
      <c r="F491" s="118" t="s">
        <v>108</v>
      </c>
      <c r="G491" s="120" t="s">
        <v>116</v>
      </c>
      <c r="H491" s="120">
        <v>8</v>
      </c>
      <c r="I491" s="120">
        <v>8</v>
      </c>
      <c r="J491" s="121">
        <v>290.39999999999998</v>
      </c>
      <c r="K491" s="122">
        <f>I491*J491</f>
        <v>2323.1999999999998</v>
      </c>
      <c r="L491" s="118" t="s">
        <v>16</v>
      </c>
      <c r="M491" s="118"/>
      <c r="N491" s="118"/>
      <c r="O491" s="118" t="s">
        <v>377</v>
      </c>
    </row>
    <row r="492" spans="1:15" ht="18.75">
      <c r="A492" s="35"/>
      <c r="B492" s="42"/>
      <c r="C492" s="35"/>
      <c r="D492" s="35"/>
      <c r="E492" s="35"/>
      <c r="F492" s="35"/>
      <c r="G492" s="43"/>
      <c r="H492" s="43"/>
      <c r="I492" s="43"/>
      <c r="J492" s="52"/>
      <c r="K492" s="46">
        <f>I492*J492</f>
        <v>0</v>
      </c>
      <c r="L492" s="35"/>
      <c r="M492" s="35"/>
      <c r="N492" s="35"/>
      <c r="O492" s="35"/>
    </row>
    <row r="493" spans="1:15" ht="18.75">
      <c r="A493" s="35"/>
      <c r="B493" s="42"/>
      <c r="C493" s="35"/>
      <c r="D493" s="35"/>
      <c r="E493" s="35"/>
      <c r="F493" s="35"/>
      <c r="G493" s="43"/>
      <c r="H493" s="43"/>
      <c r="I493" s="43"/>
      <c r="J493" s="52"/>
      <c r="K493" s="46">
        <f>I493*J493</f>
        <v>0</v>
      </c>
      <c r="L493" s="35"/>
      <c r="M493" s="35"/>
      <c r="N493" s="35"/>
      <c r="O493" s="35"/>
    </row>
    <row r="494" spans="1:15" ht="18.75">
      <c r="A494" s="35"/>
      <c r="B494" s="42"/>
      <c r="C494" s="35"/>
      <c r="D494" s="35"/>
      <c r="E494" s="35"/>
      <c r="F494" s="35"/>
      <c r="G494" s="43"/>
      <c r="H494" s="47">
        <f>SUM(H491:H493)</f>
        <v>8</v>
      </c>
      <c r="I494" s="47">
        <f>SUM(I491:I493)</f>
        <v>8</v>
      </c>
      <c r="J494" s="48"/>
      <c r="K494" s="48">
        <f>SUM(K491:K493)</f>
        <v>2323.1999999999998</v>
      </c>
      <c r="L494" s="35"/>
      <c r="M494" s="35"/>
      <c r="N494" s="35"/>
      <c r="O494" s="35"/>
    </row>
    <row r="495" spans="1:15" s="123" customFormat="1" ht="56.25">
      <c r="A495" s="118"/>
      <c r="B495" s="119">
        <v>6</v>
      </c>
      <c r="C495" s="118" t="s">
        <v>266</v>
      </c>
      <c r="D495" s="118" t="s">
        <v>378</v>
      </c>
      <c r="E495" s="118" t="s">
        <v>437</v>
      </c>
      <c r="F495" s="118" t="s">
        <v>108</v>
      </c>
      <c r="G495" s="120" t="s">
        <v>940</v>
      </c>
      <c r="H495" s="120">
        <v>6</v>
      </c>
      <c r="I495" s="120">
        <v>6</v>
      </c>
      <c r="J495" s="121">
        <v>330.4</v>
      </c>
      <c r="K495" s="122">
        <f t="shared" ref="K495:K550" si="49">I495*J495</f>
        <v>1982.3999999999999</v>
      </c>
      <c r="L495" s="118" t="s">
        <v>16</v>
      </c>
      <c r="M495" s="118"/>
      <c r="N495" s="118"/>
      <c r="O495" s="118" t="s">
        <v>382</v>
      </c>
    </row>
    <row r="496" spans="1:15" s="123" customFormat="1" ht="56.25">
      <c r="A496" s="118"/>
      <c r="B496" s="119">
        <v>6</v>
      </c>
      <c r="C496" s="118" t="s">
        <v>267</v>
      </c>
      <c r="D496" s="118" t="s">
        <v>378</v>
      </c>
      <c r="E496" s="118" t="s">
        <v>437</v>
      </c>
      <c r="F496" s="118" t="s">
        <v>108</v>
      </c>
      <c r="G496" s="120" t="s">
        <v>940</v>
      </c>
      <c r="H496" s="120">
        <v>6</v>
      </c>
      <c r="I496" s="120"/>
      <c r="J496" s="121"/>
      <c r="K496" s="122">
        <f t="shared" si="49"/>
        <v>0</v>
      </c>
      <c r="L496" s="118" t="s">
        <v>16</v>
      </c>
      <c r="M496" s="118"/>
      <c r="N496" s="118"/>
      <c r="O496" s="118" t="s">
        <v>383</v>
      </c>
    </row>
    <row r="497" spans="1:15" s="123" customFormat="1" ht="56.25">
      <c r="A497" s="118"/>
      <c r="B497" s="119">
        <v>6</v>
      </c>
      <c r="C497" s="118" t="s">
        <v>266</v>
      </c>
      <c r="D497" s="118" t="s">
        <v>378</v>
      </c>
      <c r="E497" s="118" t="s">
        <v>321</v>
      </c>
      <c r="F497" s="118" t="s">
        <v>108</v>
      </c>
      <c r="G497" s="120" t="s">
        <v>116</v>
      </c>
      <c r="H497" s="120">
        <v>15</v>
      </c>
      <c r="I497" s="120">
        <v>15</v>
      </c>
      <c r="J497" s="121">
        <v>441.32</v>
      </c>
      <c r="K497" s="122">
        <f t="shared" si="49"/>
        <v>6619.8</v>
      </c>
      <c r="L497" s="118" t="s">
        <v>16</v>
      </c>
      <c r="M497" s="118"/>
      <c r="N497" s="118"/>
      <c r="O497" s="118" t="s">
        <v>690</v>
      </c>
    </row>
    <row r="498" spans="1:15" s="123" customFormat="1" ht="56.25">
      <c r="A498" s="118"/>
      <c r="B498" s="119">
        <v>6</v>
      </c>
      <c r="C498" s="118" t="s">
        <v>267</v>
      </c>
      <c r="D498" s="118" t="s">
        <v>378</v>
      </c>
      <c r="E498" s="118" t="s">
        <v>321</v>
      </c>
      <c r="F498" s="118" t="s">
        <v>108</v>
      </c>
      <c r="G498" s="120" t="s">
        <v>116</v>
      </c>
      <c r="H498" s="120">
        <v>15</v>
      </c>
      <c r="I498" s="120"/>
      <c r="J498" s="121"/>
      <c r="K498" s="122">
        <f t="shared" si="49"/>
        <v>0</v>
      </c>
      <c r="L498" s="118" t="s">
        <v>16</v>
      </c>
      <c r="M498" s="118"/>
      <c r="N498" s="118"/>
      <c r="O498" s="118" t="s">
        <v>690</v>
      </c>
    </row>
    <row r="499" spans="1:15" s="123" customFormat="1" ht="56.25">
      <c r="A499" s="118"/>
      <c r="B499" s="119">
        <v>6</v>
      </c>
      <c r="C499" s="118" t="s">
        <v>266</v>
      </c>
      <c r="D499" s="118" t="s">
        <v>378</v>
      </c>
      <c r="E499" s="118" t="s">
        <v>431</v>
      </c>
      <c r="F499" s="118" t="s">
        <v>108</v>
      </c>
      <c r="G499" s="120" t="s">
        <v>116</v>
      </c>
      <c r="H499" s="120">
        <v>12</v>
      </c>
      <c r="I499" s="120">
        <v>12</v>
      </c>
      <c r="J499" s="121">
        <v>441.32</v>
      </c>
      <c r="K499" s="122">
        <f t="shared" si="49"/>
        <v>5295.84</v>
      </c>
      <c r="L499" s="118" t="s">
        <v>16</v>
      </c>
      <c r="M499" s="118"/>
      <c r="N499" s="118"/>
      <c r="O499" s="118" t="s">
        <v>690</v>
      </c>
    </row>
    <row r="500" spans="1:15" s="123" customFormat="1" ht="56.25">
      <c r="A500" s="118"/>
      <c r="B500" s="119">
        <v>6</v>
      </c>
      <c r="C500" s="118" t="s">
        <v>267</v>
      </c>
      <c r="D500" s="118" t="s">
        <v>378</v>
      </c>
      <c r="E500" s="118" t="s">
        <v>431</v>
      </c>
      <c r="F500" s="118" t="s">
        <v>108</v>
      </c>
      <c r="G500" s="120" t="s">
        <v>116</v>
      </c>
      <c r="H500" s="120">
        <v>12</v>
      </c>
      <c r="I500" s="120"/>
      <c r="J500" s="121"/>
      <c r="K500" s="122">
        <f t="shared" si="49"/>
        <v>0</v>
      </c>
      <c r="L500" s="118" t="s">
        <v>16</v>
      </c>
      <c r="M500" s="118"/>
      <c r="N500" s="118"/>
      <c r="O500" s="118" t="s">
        <v>690</v>
      </c>
    </row>
    <row r="501" spans="1:15" ht="56.25">
      <c r="A501" s="35"/>
      <c r="B501" s="42">
        <v>6</v>
      </c>
      <c r="C501" s="35" t="s">
        <v>266</v>
      </c>
      <c r="D501" s="35" t="s">
        <v>378</v>
      </c>
      <c r="E501" s="35" t="s">
        <v>349</v>
      </c>
      <c r="F501" s="35" t="s">
        <v>108</v>
      </c>
      <c r="G501" s="43" t="s">
        <v>160</v>
      </c>
      <c r="H501" s="43">
        <v>20</v>
      </c>
      <c r="I501" s="43">
        <v>20</v>
      </c>
      <c r="J501" s="52">
        <v>520.38</v>
      </c>
      <c r="K501" s="46">
        <f t="shared" si="49"/>
        <v>10407.6</v>
      </c>
      <c r="L501" s="35" t="s">
        <v>16</v>
      </c>
      <c r="M501" s="35"/>
      <c r="N501" s="35"/>
      <c r="O501" s="35" t="s">
        <v>672</v>
      </c>
    </row>
    <row r="502" spans="1:15" ht="56.25">
      <c r="A502" s="35"/>
      <c r="B502" s="42">
        <v>6</v>
      </c>
      <c r="C502" s="35" t="s">
        <v>267</v>
      </c>
      <c r="D502" s="35" t="s">
        <v>378</v>
      </c>
      <c r="E502" s="35" t="s">
        <v>349</v>
      </c>
      <c r="F502" s="35" t="s">
        <v>108</v>
      </c>
      <c r="G502" s="43" t="s">
        <v>218</v>
      </c>
      <c r="H502" s="43">
        <v>20</v>
      </c>
      <c r="I502" s="43"/>
      <c r="J502" s="52"/>
      <c r="K502" s="46">
        <f t="shared" si="49"/>
        <v>0</v>
      </c>
      <c r="L502" s="35" t="s">
        <v>16</v>
      </c>
      <c r="M502" s="35"/>
      <c r="N502" s="35"/>
      <c r="O502" s="35" t="s">
        <v>673</v>
      </c>
    </row>
    <row r="503" spans="1:15" ht="18.75">
      <c r="A503" s="35"/>
      <c r="B503" s="42"/>
      <c r="C503" s="35"/>
      <c r="D503" s="35"/>
      <c r="E503" s="35"/>
      <c r="F503" s="35"/>
      <c r="G503" s="43"/>
      <c r="H503" s="43"/>
      <c r="I503" s="43"/>
      <c r="J503" s="52"/>
      <c r="K503" s="46"/>
      <c r="L503" s="35"/>
      <c r="M503" s="35"/>
      <c r="N503" s="35"/>
      <c r="O503" s="35"/>
    </row>
    <row r="504" spans="1:15" ht="18.75">
      <c r="A504" s="35"/>
      <c r="B504" s="42"/>
      <c r="C504" s="35"/>
      <c r="D504" s="35"/>
      <c r="E504" s="35"/>
      <c r="F504" s="35"/>
      <c r="G504" s="43"/>
      <c r="H504" s="43"/>
      <c r="I504" s="43"/>
      <c r="J504" s="52"/>
      <c r="K504" s="46"/>
      <c r="L504" s="35"/>
      <c r="M504" s="35"/>
      <c r="N504" s="35"/>
      <c r="O504" s="35"/>
    </row>
    <row r="505" spans="1:15" ht="18.75">
      <c r="A505" s="35"/>
      <c r="B505" s="42"/>
      <c r="C505" s="35"/>
      <c r="D505" s="35"/>
      <c r="E505" s="35"/>
      <c r="F505" s="35"/>
      <c r="G505" s="43"/>
      <c r="H505" s="47">
        <f>H495+H496+H497+H498+H499+H500+H501+H502+H503+H504</f>
        <v>106</v>
      </c>
      <c r="I505" s="47">
        <f>I495+I496+I497+I498+I499+I500+I501+I502+I503+I504</f>
        <v>53</v>
      </c>
      <c r="J505" s="48"/>
      <c r="K505" s="48">
        <f>K495+K496+K497+K498+K499+K500+K501+K502+K503+K504</f>
        <v>24305.64</v>
      </c>
      <c r="L505" s="35"/>
      <c r="M505" s="35"/>
      <c r="N505" s="35"/>
      <c r="O505" s="35"/>
    </row>
    <row r="506" spans="1:15" s="123" customFormat="1" ht="56.25">
      <c r="A506" s="118" t="s">
        <v>146</v>
      </c>
      <c r="B506" s="119">
        <v>6</v>
      </c>
      <c r="C506" s="118" t="s">
        <v>184</v>
      </c>
      <c r="D506" s="118" t="s">
        <v>380</v>
      </c>
      <c r="E506" s="118" t="s">
        <v>849</v>
      </c>
      <c r="F506" s="118" t="s">
        <v>108</v>
      </c>
      <c r="G506" s="120" t="s">
        <v>116</v>
      </c>
      <c r="H506" s="120">
        <v>13</v>
      </c>
      <c r="I506" s="120">
        <v>13</v>
      </c>
      <c r="J506" s="121">
        <v>290.39999999999998</v>
      </c>
      <c r="K506" s="122">
        <f t="shared" si="49"/>
        <v>3775.2</v>
      </c>
      <c r="L506" s="118" t="s">
        <v>16</v>
      </c>
      <c r="M506" s="118"/>
      <c r="N506" s="118"/>
      <c r="O506" s="118" t="s">
        <v>381</v>
      </c>
    </row>
    <row r="507" spans="1:15" s="123" customFormat="1" ht="56.25">
      <c r="A507" s="118" t="s">
        <v>146</v>
      </c>
      <c r="B507" s="119">
        <v>6</v>
      </c>
      <c r="C507" s="118" t="s">
        <v>184</v>
      </c>
      <c r="D507" s="118" t="s">
        <v>380</v>
      </c>
      <c r="E507" s="118" t="s">
        <v>425</v>
      </c>
      <c r="F507" s="118" t="s">
        <v>108</v>
      </c>
      <c r="G507" s="120" t="s">
        <v>116</v>
      </c>
      <c r="H507" s="120">
        <v>3</v>
      </c>
      <c r="I507" s="120">
        <v>3</v>
      </c>
      <c r="J507" s="121">
        <v>290.39999999999998</v>
      </c>
      <c r="K507" s="122">
        <f t="shared" si="49"/>
        <v>871.19999999999993</v>
      </c>
      <c r="L507" s="118" t="s">
        <v>16</v>
      </c>
      <c r="M507" s="118"/>
      <c r="N507" s="118"/>
      <c r="O507" s="118" t="s">
        <v>381</v>
      </c>
    </row>
    <row r="508" spans="1:15" ht="56.25">
      <c r="A508" s="35" t="s">
        <v>146</v>
      </c>
      <c r="B508" s="42">
        <v>6</v>
      </c>
      <c r="C508" s="35" t="s">
        <v>184</v>
      </c>
      <c r="D508" s="35" t="s">
        <v>380</v>
      </c>
      <c r="E508" s="35" t="s">
        <v>361</v>
      </c>
      <c r="F508" s="35" t="s">
        <v>108</v>
      </c>
      <c r="G508" s="43" t="s">
        <v>925</v>
      </c>
      <c r="H508" s="43">
        <v>2</v>
      </c>
      <c r="I508" s="43">
        <v>2</v>
      </c>
      <c r="J508" s="52">
        <v>421.41</v>
      </c>
      <c r="K508" s="46">
        <f t="shared" si="49"/>
        <v>842.82</v>
      </c>
      <c r="L508" s="35" t="s">
        <v>16</v>
      </c>
      <c r="M508" s="35"/>
      <c r="N508" s="35"/>
      <c r="O508" s="35" t="s">
        <v>691</v>
      </c>
    </row>
    <row r="509" spans="1:15" ht="18.75">
      <c r="A509" s="35"/>
      <c r="B509" s="42"/>
      <c r="C509" s="35"/>
      <c r="D509" s="35"/>
      <c r="E509" s="35"/>
      <c r="F509" s="35"/>
      <c r="G509" s="43"/>
      <c r="H509" s="43"/>
      <c r="I509" s="43"/>
      <c r="J509" s="52"/>
      <c r="K509" s="46">
        <f t="shared" si="49"/>
        <v>0</v>
      </c>
      <c r="L509" s="35"/>
      <c r="M509" s="35"/>
      <c r="N509" s="35"/>
      <c r="O509" s="35"/>
    </row>
    <row r="510" spans="1:15" ht="18.75">
      <c r="A510" s="35"/>
      <c r="B510" s="42"/>
      <c r="C510" s="35"/>
      <c r="D510" s="35"/>
      <c r="E510" s="35"/>
      <c r="F510" s="35"/>
      <c r="G510" s="43"/>
      <c r="H510" s="43"/>
      <c r="I510" s="43"/>
      <c r="J510" s="52"/>
      <c r="K510" s="46">
        <f t="shared" si="49"/>
        <v>0</v>
      </c>
      <c r="L510" s="35"/>
      <c r="M510" s="35"/>
      <c r="N510" s="35"/>
      <c r="O510" s="35"/>
    </row>
    <row r="511" spans="1:15" ht="18.75">
      <c r="A511" s="35"/>
      <c r="B511" s="42"/>
      <c r="C511" s="35"/>
      <c r="D511" s="35"/>
      <c r="E511" s="35"/>
      <c r="F511" s="35"/>
      <c r="G511" s="43"/>
      <c r="H511" s="47">
        <f>SUM(H506:H510)</f>
        <v>18</v>
      </c>
      <c r="I511" s="47">
        <f>SUM(I506:I510)</f>
        <v>18</v>
      </c>
      <c r="J511" s="48"/>
      <c r="K511" s="48">
        <f>K506+K507+K508+K509+K510</f>
        <v>5489.2199999999993</v>
      </c>
      <c r="L511" s="35"/>
      <c r="M511" s="35"/>
      <c r="N511" s="35"/>
      <c r="O511" s="35"/>
    </row>
    <row r="512" spans="1:15" s="123" customFormat="1" ht="56.25">
      <c r="A512" s="118"/>
      <c r="B512" s="119">
        <v>6</v>
      </c>
      <c r="C512" s="118" t="s">
        <v>274</v>
      </c>
      <c r="D512" s="118" t="s">
        <v>275</v>
      </c>
      <c r="E512" s="118" t="s">
        <v>430</v>
      </c>
      <c r="F512" s="118" t="s">
        <v>108</v>
      </c>
      <c r="G512" s="120" t="s">
        <v>116</v>
      </c>
      <c r="H512" s="120">
        <v>10</v>
      </c>
      <c r="I512" s="120">
        <v>10</v>
      </c>
      <c r="J512" s="121">
        <v>249.26</v>
      </c>
      <c r="K512" s="122">
        <f>I512*J512</f>
        <v>2492.6</v>
      </c>
      <c r="L512" s="118" t="s">
        <v>261</v>
      </c>
      <c r="M512" s="118"/>
      <c r="N512" s="118"/>
      <c r="O512" s="118" t="s">
        <v>386</v>
      </c>
    </row>
    <row r="513" spans="1:15" s="123" customFormat="1" ht="56.25">
      <c r="A513" s="118"/>
      <c r="B513" s="119">
        <v>6</v>
      </c>
      <c r="C513" s="118" t="s">
        <v>274</v>
      </c>
      <c r="D513" s="118" t="s">
        <v>275</v>
      </c>
      <c r="E513" s="118" t="s">
        <v>429</v>
      </c>
      <c r="F513" s="118" t="s">
        <v>108</v>
      </c>
      <c r="G513" s="120" t="s">
        <v>116</v>
      </c>
      <c r="H513" s="120">
        <v>50</v>
      </c>
      <c r="I513" s="120">
        <v>50</v>
      </c>
      <c r="J513" s="121">
        <v>249.26</v>
      </c>
      <c r="K513" s="122">
        <f t="shared" ref="K513:K516" si="50">I513*J513</f>
        <v>12463</v>
      </c>
      <c r="L513" s="118" t="s">
        <v>261</v>
      </c>
      <c r="M513" s="118"/>
      <c r="N513" s="118"/>
      <c r="O513" s="118" t="s">
        <v>387</v>
      </c>
    </row>
    <row r="514" spans="1:15" ht="37.5">
      <c r="A514" s="35"/>
      <c r="B514" s="42">
        <v>6</v>
      </c>
      <c r="C514" s="35" t="s">
        <v>274</v>
      </c>
      <c r="D514" s="35" t="s">
        <v>279</v>
      </c>
      <c r="E514" s="35" t="s">
        <v>362</v>
      </c>
      <c r="F514" s="35" t="s">
        <v>108</v>
      </c>
      <c r="G514" s="43" t="s">
        <v>585</v>
      </c>
      <c r="H514" s="43">
        <v>50</v>
      </c>
      <c r="I514" s="43">
        <v>50</v>
      </c>
      <c r="J514" s="52">
        <v>324</v>
      </c>
      <c r="K514" s="46">
        <f t="shared" si="50"/>
        <v>16200</v>
      </c>
      <c r="L514" s="35" t="s">
        <v>16</v>
      </c>
      <c r="M514" s="35"/>
      <c r="N514" s="35"/>
      <c r="O514" s="35" t="s">
        <v>676</v>
      </c>
    </row>
    <row r="515" spans="1:15" s="123" customFormat="1" ht="81.75" customHeight="1">
      <c r="A515" s="118" t="s">
        <v>21</v>
      </c>
      <c r="B515" s="119">
        <v>6</v>
      </c>
      <c r="C515" s="118" t="s">
        <v>283</v>
      </c>
      <c r="D515" s="118" t="s">
        <v>384</v>
      </c>
      <c r="E515" s="118" t="s">
        <v>425</v>
      </c>
      <c r="F515" s="118" t="s">
        <v>108</v>
      </c>
      <c r="G515" s="120" t="s">
        <v>116</v>
      </c>
      <c r="H515" s="120">
        <v>8</v>
      </c>
      <c r="I515" s="120">
        <v>8</v>
      </c>
      <c r="J515" s="121">
        <v>290.39999999999998</v>
      </c>
      <c r="K515" s="122">
        <f t="shared" si="50"/>
        <v>2323.1999999999998</v>
      </c>
      <c r="L515" s="118" t="s">
        <v>16</v>
      </c>
      <c r="M515" s="118"/>
      <c r="N515" s="118"/>
      <c r="O515" s="118" t="s">
        <v>385</v>
      </c>
    </row>
    <row r="516" spans="1:15" ht="18.75">
      <c r="A516" s="35"/>
      <c r="B516" s="42"/>
      <c r="C516" s="35"/>
      <c r="D516" s="35"/>
      <c r="E516" s="35"/>
      <c r="F516" s="35"/>
      <c r="G516" s="43"/>
      <c r="H516" s="43"/>
      <c r="I516" s="43"/>
      <c r="J516" s="52"/>
      <c r="K516" s="46">
        <f t="shared" si="50"/>
        <v>0</v>
      </c>
      <c r="L516" s="35"/>
      <c r="M516" s="35"/>
      <c r="N516" s="35"/>
      <c r="O516" s="35"/>
    </row>
    <row r="517" spans="1:15" ht="18.75">
      <c r="A517" s="35"/>
      <c r="B517" s="42"/>
      <c r="C517" s="35"/>
      <c r="D517" s="35"/>
      <c r="E517" s="35"/>
      <c r="F517" s="35"/>
      <c r="G517" s="43"/>
      <c r="H517" s="47">
        <f>SUM(H512:H516)</f>
        <v>118</v>
      </c>
      <c r="I517" s="47">
        <f>SUM(I512:I516)</f>
        <v>118</v>
      </c>
      <c r="J517" s="48"/>
      <c r="K517" s="48">
        <f>SUM(K512:K516)</f>
        <v>33478.799999999996</v>
      </c>
      <c r="L517" s="35"/>
      <c r="M517" s="35"/>
      <c r="N517" s="35"/>
      <c r="O517" s="35"/>
    </row>
    <row r="518" spans="1:15" s="123" customFormat="1" ht="37.5">
      <c r="A518" s="118"/>
      <c r="B518" s="119">
        <v>6</v>
      </c>
      <c r="C518" s="118" t="s">
        <v>389</v>
      </c>
      <c r="D518" s="118" t="s">
        <v>390</v>
      </c>
      <c r="E518" s="118" t="s">
        <v>427</v>
      </c>
      <c r="F518" s="118" t="s">
        <v>108</v>
      </c>
      <c r="G518" s="120" t="s">
        <v>116</v>
      </c>
      <c r="H518" s="120">
        <v>23</v>
      </c>
      <c r="I518" s="120">
        <v>23</v>
      </c>
      <c r="J518" s="121">
        <v>275</v>
      </c>
      <c r="K518" s="122">
        <f t="shared" ref="K518:K522" si="51">I518*J518</f>
        <v>6325</v>
      </c>
      <c r="L518" s="118" t="s">
        <v>295</v>
      </c>
      <c r="M518" s="118"/>
      <c r="N518" s="118"/>
      <c r="O518" s="118" t="s">
        <v>291</v>
      </c>
    </row>
    <row r="519" spans="1:15" s="123" customFormat="1" ht="37.5">
      <c r="A519" s="118"/>
      <c r="B519" s="119">
        <v>6</v>
      </c>
      <c r="C519" s="118" t="s">
        <v>389</v>
      </c>
      <c r="D519" s="118" t="s">
        <v>390</v>
      </c>
      <c r="E519" s="118" t="s">
        <v>428</v>
      </c>
      <c r="F519" s="118" t="s">
        <v>108</v>
      </c>
      <c r="G519" s="120" t="s">
        <v>116</v>
      </c>
      <c r="H519" s="120">
        <v>20</v>
      </c>
      <c r="I519" s="120">
        <v>20</v>
      </c>
      <c r="J519" s="121">
        <v>275</v>
      </c>
      <c r="K519" s="122">
        <f t="shared" si="51"/>
        <v>5500</v>
      </c>
      <c r="L519" s="118" t="s">
        <v>295</v>
      </c>
      <c r="M519" s="118"/>
      <c r="N519" s="118"/>
      <c r="O519" s="118" t="s">
        <v>164</v>
      </c>
    </row>
    <row r="520" spans="1:15" ht="37.5">
      <c r="A520" s="35"/>
      <c r="B520" s="42">
        <v>6</v>
      </c>
      <c r="C520" s="35" t="s">
        <v>389</v>
      </c>
      <c r="D520" s="35" t="s">
        <v>390</v>
      </c>
      <c r="E520" s="35" t="s">
        <v>424</v>
      </c>
      <c r="F520" s="35" t="s">
        <v>108</v>
      </c>
      <c r="G520" s="43" t="s">
        <v>160</v>
      </c>
      <c r="H520" s="43">
        <v>25</v>
      </c>
      <c r="I520" s="43">
        <v>25</v>
      </c>
      <c r="J520" s="52">
        <v>311</v>
      </c>
      <c r="K520" s="46">
        <f t="shared" si="51"/>
        <v>7775</v>
      </c>
      <c r="L520" s="35" t="s">
        <v>295</v>
      </c>
      <c r="M520" s="35"/>
      <c r="N520" s="35"/>
      <c r="O520" s="35" t="s">
        <v>678</v>
      </c>
    </row>
    <row r="521" spans="1:15" ht="37.5">
      <c r="A521" s="35"/>
      <c r="B521" s="42">
        <v>6</v>
      </c>
      <c r="C521" s="35" t="s">
        <v>389</v>
      </c>
      <c r="D521" s="35" t="s">
        <v>390</v>
      </c>
      <c r="E521" s="35" t="s">
        <v>416</v>
      </c>
      <c r="F521" s="35" t="s">
        <v>108</v>
      </c>
      <c r="G521" s="43" t="s">
        <v>115</v>
      </c>
      <c r="H521" s="43">
        <v>12</v>
      </c>
      <c r="I521" s="43">
        <v>12</v>
      </c>
      <c r="J521" s="52">
        <v>407</v>
      </c>
      <c r="K521" s="46">
        <f t="shared" si="51"/>
        <v>4884</v>
      </c>
      <c r="L521" s="35" t="s">
        <v>295</v>
      </c>
      <c r="M521" s="35"/>
      <c r="N521" s="35"/>
      <c r="O521" s="35" t="s">
        <v>697</v>
      </c>
    </row>
    <row r="522" spans="1:15" ht="18.75">
      <c r="A522" s="35"/>
      <c r="B522" s="42"/>
      <c r="C522" s="35"/>
      <c r="D522" s="35"/>
      <c r="E522" s="35"/>
      <c r="F522" s="35"/>
      <c r="G522" s="43"/>
      <c r="H522" s="43"/>
      <c r="I522" s="43"/>
      <c r="J522" s="52"/>
      <c r="K522" s="46">
        <f t="shared" si="51"/>
        <v>0</v>
      </c>
      <c r="L522" s="35"/>
      <c r="M522" s="35"/>
      <c r="N522" s="35"/>
      <c r="O522" s="35"/>
    </row>
    <row r="523" spans="1:15" ht="18.75">
      <c r="A523" s="35"/>
      <c r="B523" s="42"/>
      <c r="C523" s="35"/>
      <c r="D523" s="35"/>
      <c r="E523" s="35"/>
      <c r="F523" s="35"/>
      <c r="G523" s="43"/>
      <c r="H523" s="47">
        <f>SUM(H518:H522)</f>
        <v>80</v>
      </c>
      <c r="I523" s="47">
        <f>SUM(I518:I522)</f>
        <v>80</v>
      </c>
      <c r="J523" s="48"/>
      <c r="K523" s="48">
        <f>SUM(K518:K522)</f>
        <v>24484</v>
      </c>
      <c r="L523" s="35"/>
      <c r="M523" s="35"/>
      <c r="N523" s="35"/>
      <c r="O523" s="35"/>
    </row>
    <row r="524" spans="1:15" s="123" customFormat="1" ht="37.5">
      <c r="A524" s="118"/>
      <c r="B524" s="119">
        <v>6</v>
      </c>
      <c r="C524" s="118" t="s">
        <v>392</v>
      </c>
      <c r="D524" s="118" t="s">
        <v>393</v>
      </c>
      <c r="E524" s="118" t="s">
        <v>427</v>
      </c>
      <c r="F524" s="118" t="s">
        <v>108</v>
      </c>
      <c r="G524" s="120" t="s">
        <v>116</v>
      </c>
      <c r="H524" s="120">
        <v>31</v>
      </c>
      <c r="I524" s="120">
        <v>31</v>
      </c>
      <c r="J524" s="121">
        <v>275</v>
      </c>
      <c r="K524" s="122">
        <f t="shared" si="49"/>
        <v>8525</v>
      </c>
      <c r="L524" s="118" t="s">
        <v>295</v>
      </c>
      <c r="M524" s="118"/>
      <c r="N524" s="118"/>
      <c r="O524" s="118" t="s">
        <v>291</v>
      </c>
    </row>
    <row r="525" spans="1:15" s="123" customFormat="1" ht="37.5">
      <c r="A525" s="118"/>
      <c r="B525" s="119">
        <v>6</v>
      </c>
      <c r="C525" s="118" t="s">
        <v>392</v>
      </c>
      <c r="D525" s="118" t="s">
        <v>393</v>
      </c>
      <c r="E525" s="118" t="s">
        <v>428</v>
      </c>
      <c r="F525" s="118" t="s">
        <v>108</v>
      </c>
      <c r="G525" s="120" t="s">
        <v>116</v>
      </c>
      <c r="H525" s="120">
        <v>20</v>
      </c>
      <c r="I525" s="120">
        <v>20</v>
      </c>
      <c r="J525" s="121">
        <v>275</v>
      </c>
      <c r="K525" s="122">
        <f t="shared" si="49"/>
        <v>5500</v>
      </c>
      <c r="L525" s="118" t="s">
        <v>295</v>
      </c>
      <c r="M525" s="118"/>
      <c r="N525" s="118"/>
      <c r="O525" s="118" t="s">
        <v>164</v>
      </c>
    </row>
    <row r="526" spans="1:15" ht="37.5">
      <c r="A526" s="35"/>
      <c r="B526" s="42">
        <v>6</v>
      </c>
      <c r="C526" s="35" t="s">
        <v>392</v>
      </c>
      <c r="D526" s="35" t="s">
        <v>393</v>
      </c>
      <c r="E526" s="35" t="s">
        <v>424</v>
      </c>
      <c r="F526" s="35" t="s">
        <v>108</v>
      </c>
      <c r="G526" s="43" t="s">
        <v>160</v>
      </c>
      <c r="H526" s="43">
        <v>20</v>
      </c>
      <c r="I526" s="43">
        <v>20</v>
      </c>
      <c r="J526" s="52">
        <v>311</v>
      </c>
      <c r="K526" s="46">
        <f t="shared" si="49"/>
        <v>6220</v>
      </c>
      <c r="L526" s="35" t="s">
        <v>295</v>
      </c>
      <c r="M526" s="35"/>
      <c r="N526" s="35"/>
      <c r="O526" s="35" t="s">
        <v>292</v>
      </c>
    </row>
    <row r="527" spans="1:15" ht="37.5">
      <c r="A527" s="35"/>
      <c r="B527" s="42">
        <v>6</v>
      </c>
      <c r="C527" s="35" t="s">
        <v>395</v>
      </c>
      <c r="D527" s="35" t="s">
        <v>394</v>
      </c>
      <c r="E527" s="35" t="s">
        <v>418</v>
      </c>
      <c r="F527" s="35" t="s">
        <v>108</v>
      </c>
      <c r="G527" s="43" t="s">
        <v>172</v>
      </c>
      <c r="H527" s="43">
        <v>54</v>
      </c>
      <c r="I527" s="43">
        <v>54</v>
      </c>
      <c r="J527" s="52">
        <v>363</v>
      </c>
      <c r="K527" s="46">
        <f t="shared" si="49"/>
        <v>19602</v>
      </c>
      <c r="L527" s="35" t="s">
        <v>295</v>
      </c>
      <c r="M527" s="35"/>
      <c r="N527" s="35"/>
      <c r="O527" s="35" t="s">
        <v>396</v>
      </c>
    </row>
    <row r="528" spans="1:15" s="123" customFormat="1" ht="75">
      <c r="A528" s="118"/>
      <c r="B528" s="119">
        <v>6</v>
      </c>
      <c r="C528" s="118" t="s">
        <v>397</v>
      </c>
      <c r="D528" s="118" t="s">
        <v>398</v>
      </c>
      <c r="E528" s="118" t="s">
        <v>323</v>
      </c>
      <c r="F528" s="118" t="s">
        <v>108</v>
      </c>
      <c r="G528" s="120" t="s">
        <v>116</v>
      </c>
      <c r="H528" s="120">
        <v>8</v>
      </c>
      <c r="I528" s="120">
        <v>8</v>
      </c>
      <c r="J528" s="121">
        <v>302.5</v>
      </c>
      <c r="K528" s="122">
        <f t="shared" si="49"/>
        <v>2420</v>
      </c>
      <c r="L528" s="118" t="s">
        <v>16</v>
      </c>
      <c r="M528" s="118"/>
      <c r="N528" s="118"/>
      <c r="O528" s="118" t="s">
        <v>692</v>
      </c>
    </row>
    <row r="529" spans="1:15" ht="18.75">
      <c r="A529" s="35"/>
      <c r="B529" s="42"/>
      <c r="C529" s="35"/>
      <c r="D529" s="35"/>
      <c r="E529" s="35"/>
      <c r="F529" s="35"/>
      <c r="G529" s="43"/>
      <c r="H529" s="43"/>
      <c r="I529" s="43"/>
      <c r="J529" s="52"/>
      <c r="K529" s="46"/>
      <c r="L529" s="35"/>
      <c r="M529" s="35"/>
      <c r="N529" s="35"/>
      <c r="O529" s="35"/>
    </row>
    <row r="530" spans="1:15" ht="18.75">
      <c r="A530" s="35"/>
      <c r="B530" s="42"/>
      <c r="C530" s="35"/>
      <c r="D530" s="35"/>
      <c r="E530" s="35"/>
      <c r="F530" s="35"/>
      <c r="G530" s="43"/>
      <c r="H530" s="47">
        <f>SUM(H524:H529)</f>
        <v>133</v>
      </c>
      <c r="I530" s="47">
        <f>SUM(I524:I529)</f>
        <v>133</v>
      </c>
      <c r="J530" s="48"/>
      <c r="K530" s="48">
        <f>SUM(K524:K529)</f>
        <v>42267</v>
      </c>
      <c r="L530" s="35"/>
      <c r="M530" s="35"/>
      <c r="N530" s="35"/>
      <c r="O530" s="35"/>
    </row>
    <row r="531" spans="1:15" s="123" customFormat="1" ht="37.5">
      <c r="A531" s="118"/>
      <c r="B531" s="119">
        <v>6</v>
      </c>
      <c r="C531" s="118" t="s">
        <v>287</v>
      </c>
      <c r="D531" s="118" t="s">
        <v>289</v>
      </c>
      <c r="E531" s="118" t="s">
        <v>436</v>
      </c>
      <c r="F531" s="118" t="s">
        <v>108</v>
      </c>
      <c r="G531" s="120" t="s">
        <v>116</v>
      </c>
      <c r="H531" s="120">
        <v>50</v>
      </c>
      <c r="I531" s="120">
        <v>50</v>
      </c>
      <c r="J531" s="121">
        <v>245</v>
      </c>
      <c r="K531" s="122">
        <f t="shared" si="49"/>
        <v>12250</v>
      </c>
      <c r="L531" s="118" t="s">
        <v>295</v>
      </c>
      <c r="M531" s="118"/>
      <c r="N531" s="118"/>
      <c r="O531" s="118" t="s">
        <v>293</v>
      </c>
    </row>
    <row r="532" spans="1:15" s="123" customFormat="1" ht="37.5">
      <c r="A532" s="118"/>
      <c r="B532" s="119">
        <v>6</v>
      </c>
      <c r="C532" s="118" t="s">
        <v>287</v>
      </c>
      <c r="D532" s="118" t="s">
        <v>289</v>
      </c>
      <c r="E532" s="118" t="s">
        <v>428</v>
      </c>
      <c r="F532" s="118" t="s">
        <v>108</v>
      </c>
      <c r="G532" s="120" t="s">
        <v>116</v>
      </c>
      <c r="H532" s="120">
        <v>10</v>
      </c>
      <c r="I532" s="120">
        <v>10</v>
      </c>
      <c r="J532" s="121">
        <v>195</v>
      </c>
      <c r="K532" s="122">
        <f t="shared" si="49"/>
        <v>1950</v>
      </c>
      <c r="L532" s="118" t="s">
        <v>295</v>
      </c>
      <c r="M532" s="118"/>
      <c r="N532" s="118"/>
      <c r="O532" s="118" t="s">
        <v>464</v>
      </c>
    </row>
    <row r="533" spans="1:15" ht="75">
      <c r="A533" s="35"/>
      <c r="B533" s="42">
        <v>6</v>
      </c>
      <c r="C533" s="35" t="s">
        <v>287</v>
      </c>
      <c r="D533" s="57" t="s">
        <v>399</v>
      </c>
      <c r="E533" s="198" t="s">
        <v>853</v>
      </c>
      <c r="F533" s="35" t="s">
        <v>108</v>
      </c>
      <c r="G533" s="43" t="s">
        <v>118</v>
      </c>
      <c r="H533" s="43">
        <v>45</v>
      </c>
      <c r="I533" s="43">
        <v>45</v>
      </c>
      <c r="J533" s="52">
        <v>376.53</v>
      </c>
      <c r="K533" s="46">
        <f t="shared" si="49"/>
        <v>16943.849999999999</v>
      </c>
      <c r="L533" s="35" t="s">
        <v>295</v>
      </c>
      <c r="M533" s="35"/>
      <c r="N533" s="35"/>
      <c r="O533" s="35" t="s">
        <v>680</v>
      </c>
    </row>
    <row r="534" spans="1:15" ht="75">
      <c r="A534" s="35"/>
      <c r="B534" s="42">
        <v>6</v>
      </c>
      <c r="C534" s="35" t="s">
        <v>287</v>
      </c>
      <c r="D534" s="57" t="s">
        <v>399</v>
      </c>
      <c r="E534" s="198" t="s">
        <v>415</v>
      </c>
      <c r="F534" s="35" t="s">
        <v>108</v>
      </c>
      <c r="G534" s="43" t="s">
        <v>172</v>
      </c>
      <c r="H534" s="43">
        <v>25</v>
      </c>
      <c r="I534" s="43">
        <v>25</v>
      </c>
      <c r="J534" s="52">
        <v>387.86</v>
      </c>
      <c r="K534" s="46">
        <f t="shared" si="49"/>
        <v>9696.5</v>
      </c>
      <c r="L534" s="35" t="s">
        <v>295</v>
      </c>
      <c r="M534" s="35"/>
      <c r="N534" s="35"/>
      <c r="O534" s="35" t="s">
        <v>704</v>
      </c>
    </row>
    <row r="535" spans="1:15" ht="18.75">
      <c r="A535" s="35"/>
      <c r="B535" s="42"/>
      <c r="C535" s="35"/>
      <c r="D535" s="35"/>
      <c r="E535" s="198"/>
      <c r="F535" s="35"/>
      <c r="G535" s="43"/>
      <c r="H535" s="43"/>
      <c r="I535" s="43"/>
      <c r="J535" s="52"/>
      <c r="K535" s="46">
        <f t="shared" si="49"/>
        <v>0</v>
      </c>
      <c r="L535" s="35"/>
      <c r="M535" s="35"/>
      <c r="N535" s="35"/>
      <c r="O535" s="35"/>
    </row>
    <row r="536" spans="1:15" ht="18.75">
      <c r="A536" s="35"/>
      <c r="B536" s="42"/>
      <c r="C536" s="35"/>
      <c r="D536" s="35"/>
      <c r="E536" s="198"/>
      <c r="F536" s="35"/>
      <c r="G536" s="43"/>
      <c r="H536" s="47">
        <f>SUM(H531:H535)</f>
        <v>130</v>
      </c>
      <c r="I536" s="47">
        <f>SUM(I531:I535)</f>
        <v>130</v>
      </c>
      <c r="J536" s="48"/>
      <c r="K536" s="48">
        <f>SUM(K531:K535)</f>
        <v>40840.35</v>
      </c>
      <c r="L536" s="35"/>
      <c r="M536" s="35"/>
      <c r="N536" s="35"/>
      <c r="O536" s="35"/>
    </row>
    <row r="537" spans="1:15" s="172" customFormat="1" ht="75">
      <c r="A537" s="35"/>
      <c r="B537" s="42">
        <v>6</v>
      </c>
      <c r="C537" s="35" t="s">
        <v>405</v>
      </c>
      <c r="D537" s="35" t="s">
        <v>404</v>
      </c>
      <c r="E537" s="198" t="s">
        <v>847</v>
      </c>
      <c r="F537" s="35" t="s">
        <v>108</v>
      </c>
      <c r="G537" s="43" t="s">
        <v>112</v>
      </c>
      <c r="H537" s="43">
        <v>20</v>
      </c>
      <c r="I537" s="43">
        <v>20</v>
      </c>
      <c r="J537" s="52">
        <v>219.56</v>
      </c>
      <c r="K537" s="46">
        <f t="shared" si="49"/>
        <v>4391.2</v>
      </c>
      <c r="L537" s="35" t="s">
        <v>176</v>
      </c>
      <c r="M537" s="35"/>
      <c r="N537" s="35"/>
      <c r="O537" s="35" t="s">
        <v>305</v>
      </c>
    </row>
    <row r="538" spans="1:15" s="123" customFormat="1" ht="37.5">
      <c r="A538" s="118"/>
      <c r="B538" s="119">
        <v>6</v>
      </c>
      <c r="C538" s="118" t="s">
        <v>405</v>
      </c>
      <c r="D538" s="118" t="s">
        <v>404</v>
      </c>
      <c r="E538" s="118" t="s">
        <v>433</v>
      </c>
      <c r="F538" s="118" t="s">
        <v>108</v>
      </c>
      <c r="G538" s="120" t="s">
        <v>116</v>
      </c>
      <c r="H538" s="120">
        <v>20</v>
      </c>
      <c r="I538" s="120">
        <v>20</v>
      </c>
      <c r="J538" s="121">
        <v>219.56</v>
      </c>
      <c r="K538" s="122">
        <f t="shared" si="49"/>
        <v>4391.2</v>
      </c>
      <c r="L538" s="118" t="s">
        <v>176</v>
      </c>
      <c r="M538" s="118"/>
      <c r="N538" s="118"/>
      <c r="O538" s="118" t="s">
        <v>305</v>
      </c>
    </row>
    <row r="539" spans="1:15" s="123" customFormat="1" ht="37.5">
      <c r="A539" s="118"/>
      <c r="B539" s="119">
        <v>6</v>
      </c>
      <c r="C539" s="118" t="s">
        <v>405</v>
      </c>
      <c r="D539" s="118" t="s">
        <v>404</v>
      </c>
      <c r="E539" s="118" t="s">
        <v>434</v>
      </c>
      <c r="F539" s="118" t="s">
        <v>108</v>
      </c>
      <c r="G539" s="120" t="s">
        <v>116</v>
      </c>
      <c r="H539" s="120">
        <v>20</v>
      </c>
      <c r="I539" s="120">
        <v>20</v>
      </c>
      <c r="J539" s="121">
        <v>219.56</v>
      </c>
      <c r="K539" s="122">
        <f t="shared" si="49"/>
        <v>4391.2</v>
      </c>
      <c r="L539" s="118" t="s">
        <v>176</v>
      </c>
      <c r="M539" s="118"/>
      <c r="N539" s="118"/>
      <c r="O539" s="118" t="s">
        <v>703</v>
      </c>
    </row>
    <row r="540" spans="1:15" ht="37.5">
      <c r="A540" s="35"/>
      <c r="B540" s="42">
        <v>6</v>
      </c>
      <c r="C540" s="35" t="s">
        <v>405</v>
      </c>
      <c r="D540" s="35" t="s">
        <v>404</v>
      </c>
      <c r="E540" s="35" t="s">
        <v>420</v>
      </c>
      <c r="F540" s="35" t="s">
        <v>108</v>
      </c>
      <c r="G540" s="43" t="s">
        <v>118</v>
      </c>
      <c r="H540" s="43">
        <v>45</v>
      </c>
      <c r="I540" s="43">
        <v>45</v>
      </c>
      <c r="J540" s="52">
        <v>356</v>
      </c>
      <c r="K540" s="46">
        <f>J540*I540</f>
        <v>16020</v>
      </c>
      <c r="L540" s="35" t="s">
        <v>176</v>
      </c>
      <c r="M540" s="35"/>
      <c r="N540" s="35"/>
      <c r="O540" s="35" t="s">
        <v>406</v>
      </c>
    </row>
    <row r="541" spans="1:15" ht="37.5">
      <c r="A541" s="35"/>
      <c r="B541" s="42">
        <v>6</v>
      </c>
      <c r="C541" s="35" t="s">
        <v>405</v>
      </c>
      <c r="D541" s="35" t="s">
        <v>404</v>
      </c>
      <c r="E541" s="35" t="s">
        <v>845</v>
      </c>
      <c r="F541" s="35" t="s">
        <v>108</v>
      </c>
      <c r="G541" s="43" t="s">
        <v>172</v>
      </c>
      <c r="H541" s="43">
        <v>10</v>
      </c>
      <c r="I541" s="43">
        <v>10</v>
      </c>
      <c r="J541" s="52">
        <v>381</v>
      </c>
      <c r="K541" s="46">
        <f t="shared" ref="K541" si="52">I541*J541</f>
        <v>3810</v>
      </c>
      <c r="L541" s="35" t="s">
        <v>176</v>
      </c>
      <c r="M541" s="35"/>
      <c r="N541" s="35"/>
      <c r="O541" s="35" t="s">
        <v>407</v>
      </c>
    </row>
    <row r="542" spans="1:15" s="123" customFormat="1" ht="37.5">
      <c r="A542" s="118"/>
      <c r="B542" s="119">
        <v>6</v>
      </c>
      <c r="C542" s="118" t="s">
        <v>402</v>
      </c>
      <c r="D542" s="118" t="s">
        <v>403</v>
      </c>
      <c r="E542" s="118" t="s">
        <v>321</v>
      </c>
      <c r="F542" s="118" t="s">
        <v>108</v>
      </c>
      <c r="G542" s="120" t="s">
        <v>116</v>
      </c>
      <c r="H542" s="120">
        <v>8</v>
      </c>
      <c r="I542" s="120">
        <v>8</v>
      </c>
      <c r="J542" s="121">
        <v>302.5</v>
      </c>
      <c r="K542" s="122">
        <f t="shared" si="49"/>
        <v>2420</v>
      </c>
      <c r="L542" s="118" t="s">
        <v>16</v>
      </c>
      <c r="M542" s="118"/>
      <c r="N542" s="118"/>
      <c r="O542" s="118" t="s">
        <v>246</v>
      </c>
    </row>
    <row r="543" spans="1:15" ht="18.75">
      <c r="A543" s="35"/>
      <c r="B543" s="42"/>
      <c r="C543" s="35"/>
      <c r="D543" s="35"/>
      <c r="E543" s="35"/>
      <c r="F543" s="35"/>
      <c r="G543" s="43"/>
      <c r="H543" s="47">
        <f>SUM(H537:H542)</f>
        <v>123</v>
      </c>
      <c r="I543" s="47">
        <f>SUM(I537:I542)</f>
        <v>123</v>
      </c>
      <c r="J543" s="48"/>
      <c r="K543" s="48">
        <f>SUM(K537:K542)</f>
        <v>35423.599999999999</v>
      </c>
      <c r="L543" s="35"/>
      <c r="M543" s="35"/>
      <c r="N543" s="35"/>
      <c r="O543" s="35"/>
    </row>
    <row r="544" spans="1:15" s="123" customFormat="1" ht="37.5">
      <c r="A544" s="118"/>
      <c r="B544" s="119">
        <v>6</v>
      </c>
      <c r="C544" s="118" t="s">
        <v>302</v>
      </c>
      <c r="D544" s="118" t="s">
        <v>412</v>
      </c>
      <c r="E544" s="118" t="s">
        <v>426</v>
      </c>
      <c r="F544" s="118" t="s">
        <v>108</v>
      </c>
      <c r="G544" s="120" t="s">
        <v>116</v>
      </c>
      <c r="H544" s="120">
        <v>6</v>
      </c>
      <c r="I544" s="120">
        <v>6</v>
      </c>
      <c r="J544" s="121">
        <v>213.4</v>
      </c>
      <c r="K544" s="122">
        <f t="shared" ref="K544:K547" si="53">I544*J544</f>
        <v>1280.4000000000001</v>
      </c>
      <c r="L544" s="118" t="s">
        <v>176</v>
      </c>
      <c r="M544" s="118"/>
      <c r="N544" s="118"/>
      <c r="O544" s="118" t="s">
        <v>699</v>
      </c>
    </row>
    <row r="545" spans="1:15" s="123" customFormat="1" ht="37.5">
      <c r="A545" s="118"/>
      <c r="B545" s="119">
        <v>6</v>
      </c>
      <c r="C545" s="118" t="s">
        <v>302</v>
      </c>
      <c r="D545" s="118" t="s">
        <v>412</v>
      </c>
      <c r="E545" s="118" t="s">
        <v>432</v>
      </c>
      <c r="F545" s="118" t="s">
        <v>108</v>
      </c>
      <c r="G545" s="120" t="s">
        <v>116</v>
      </c>
      <c r="H545" s="120">
        <v>20</v>
      </c>
      <c r="I545" s="120">
        <v>20</v>
      </c>
      <c r="J545" s="121">
        <v>213.4</v>
      </c>
      <c r="K545" s="122">
        <f t="shared" si="53"/>
        <v>4268</v>
      </c>
      <c r="L545" s="118" t="s">
        <v>176</v>
      </c>
      <c r="M545" s="118"/>
      <c r="N545" s="118"/>
      <c r="O545" s="118" t="s">
        <v>700</v>
      </c>
    </row>
    <row r="546" spans="1:15" s="123" customFormat="1" ht="37.5">
      <c r="A546" s="118"/>
      <c r="B546" s="119">
        <v>6</v>
      </c>
      <c r="C546" s="118" t="s">
        <v>302</v>
      </c>
      <c r="D546" s="118" t="s">
        <v>412</v>
      </c>
      <c r="E546" s="118" t="s">
        <v>194</v>
      </c>
      <c r="F546" s="118" t="s">
        <v>108</v>
      </c>
      <c r="G546" s="120" t="s">
        <v>116</v>
      </c>
      <c r="H546" s="120">
        <v>19</v>
      </c>
      <c r="I546" s="120">
        <v>19</v>
      </c>
      <c r="J546" s="121">
        <v>213.4</v>
      </c>
      <c r="K546" s="122">
        <f t="shared" si="53"/>
        <v>4054.6</v>
      </c>
      <c r="L546" s="118" t="s">
        <v>176</v>
      </c>
      <c r="M546" s="118"/>
      <c r="N546" s="118"/>
      <c r="O546" s="118" t="s">
        <v>700</v>
      </c>
    </row>
    <row r="547" spans="1:15" ht="37.5">
      <c r="A547" s="35"/>
      <c r="B547" s="42">
        <v>6</v>
      </c>
      <c r="C547" s="35" t="s">
        <v>302</v>
      </c>
      <c r="D547" s="35" t="s">
        <v>412</v>
      </c>
      <c r="E547" s="35" t="s">
        <v>201</v>
      </c>
      <c r="F547" s="35" t="s">
        <v>108</v>
      </c>
      <c r="G547" s="43" t="s">
        <v>160</v>
      </c>
      <c r="H547" s="43">
        <v>10</v>
      </c>
      <c r="I547" s="43">
        <v>10</v>
      </c>
      <c r="J547" s="52">
        <v>275</v>
      </c>
      <c r="K547" s="46">
        <f t="shared" si="53"/>
        <v>2750</v>
      </c>
      <c r="L547" s="35" t="s">
        <v>176</v>
      </c>
      <c r="M547" s="35"/>
      <c r="N547" s="35"/>
      <c r="O547" s="35" t="s">
        <v>638</v>
      </c>
    </row>
    <row r="548" spans="1:15" ht="37.5">
      <c r="A548" s="35"/>
      <c r="B548" s="42">
        <v>6</v>
      </c>
      <c r="C548" s="35" t="s">
        <v>302</v>
      </c>
      <c r="D548" s="35" t="s">
        <v>412</v>
      </c>
      <c r="E548" s="35" t="s">
        <v>420</v>
      </c>
      <c r="F548" s="35" t="s">
        <v>108</v>
      </c>
      <c r="G548" s="43" t="s">
        <v>118</v>
      </c>
      <c r="H548" s="43">
        <v>45</v>
      </c>
      <c r="I548" s="43">
        <v>45</v>
      </c>
      <c r="J548" s="52">
        <v>356</v>
      </c>
      <c r="K548" s="46">
        <f t="shared" si="49"/>
        <v>16020</v>
      </c>
      <c r="L548" s="35" t="s">
        <v>176</v>
      </c>
      <c r="M548" s="35"/>
      <c r="N548" s="35"/>
      <c r="O548" s="35" t="s">
        <v>682</v>
      </c>
    </row>
    <row r="549" spans="1:15" s="123" customFormat="1" ht="75">
      <c r="A549" s="118" t="s">
        <v>21</v>
      </c>
      <c r="B549" s="119">
        <v>6</v>
      </c>
      <c r="C549" s="118" t="s">
        <v>400</v>
      </c>
      <c r="D549" s="118" t="s">
        <v>304</v>
      </c>
      <c r="E549" s="118" t="s">
        <v>323</v>
      </c>
      <c r="F549" s="118" t="s">
        <v>108</v>
      </c>
      <c r="G549" s="120" t="s">
        <v>112</v>
      </c>
      <c r="H549" s="120">
        <v>8</v>
      </c>
      <c r="I549" s="120">
        <v>8</v>
      </c>
      <c r="J549" s="121">
        <v>326.7</v>
      </c>
      <c r="K549" s="122">
        <f t="shared" si="49"/>
        <v>2613.6</v>
      </c>
      <c r="L549" s="118" t="s">
        <v>16</v>
      </c>
      <c r="M549" s="118"/>
      <c r="N549" s="118"/>
      <c r="O549" s="118" t="s">
        <v>698</v>
      </c>
    </row>
    <row r="550" spans="1:15" ht="18.75">
      <c r="A550" s="35"/>
      <c r="B550" s="42"/>
      <c r="C550" s="35"/>
      <c r="D550" s="35"/>
      <c r="E550" s="35"/>
      <c r="F550" s="35"/>
      <c r="G550" s="43"/>
      <c r="H550" s="43"/>
      <c r="I550" s="43"/>
      <c r="J550" s="52"/>
      <c r="K550" s="46">
        <f t="shared" si="49"/>
        <v>0</v>
      </c>
      <c r="L550" s="35"/>
      <c r="M550" s="35"/>
      <c r="N550" s="35"/>
      <c r="O550" s="35"/>
    </row>
    <row r="551" spans="1:15" ht="18.75">
      <c r="A551" s="35"/>
      <c r="B551" s="42"/>
      <c r="C551" s="35"/>
      <c r="D551" s="35"/>
      <c r="E551" s="35"/>
      <c r="F551" s="35"/>
      <c r="G551" s="43"/>
      <c r="H551" s="47">
        <f>H544+H545+H546+H547+H548+H549+H550</f>
        <v>108</v>
      </c>
      <c r="I551" s="47">
        <f>I544+I545+I546+I547+I548+I549+I550</f>
        <v>108</v>
      </c>
      <c r="J551" s="48"/>
      <c r="K551" s="48">
        <f>K544+K545+K546+K547+K548+K549+K550</f>
        <v>30986.6</v>
      </c>
      <c r="L551" s="35"/>
      <c r="M551" s="35"/>
      <c r="N551" s="35"/>
      <c r="O551" s="35"/>
    </row>
    <row r="552" spans="1:15" s="123" customFormat="1" ht="37.5">
      <c r="A552" s="118"/>
      <c r="B552" s="119">
        <v>6</v>
      </c>
      <c r="C552" s="118" t="s">
        <v>308</v>
      </c>
      <c r="D552" s="118" t="s">
        <v>307</v>
      </c>
      <c r="E552" s="118" t="s">
        <v>346</v>
      </c>
      <c r="F552" s="118" t="s">
        <v>108</v>
      </c>
      <c r="G552" s="120" t="s">
        <v>116</v>
      </c>
      <c r="H552" s="119">
        <v>10</v>
      </c>
      <c r="I552" s="119">
        <v>10</v>
      </c>
      <c r="J552" s="124">
        <v>212.5</v>
      </c>
      <c r="K552" s="122">
        <f>I552*J552</f>
        <v>2125</v>
      </c>
      <c r="L552" s="118" t="s">
        <v>315</v>
      </c>
      <c r="M552" s="118"/>
      <c r="N552" s="118"/>
      <c r="O552" s="118" t="s">
        <v>388</v>
      </c>
    </row>
    <row r="553" spans="1:15" ht="37.5">
      <c r="A553" s="35"/>
      <c r="B553" s="42">
        <v>6</v>
      </c>
      <c r="C553" s="35" t="s">
        <v>308</v>
      </c>
      <c r="D553" s="35" t="s">
        <v>307</v>
      </c>
      <c r="E553" s="35" t="s">
        <v>421</v>
      </c>
      <c r="F553" s="35" t="s">
        <v>108</v>
      </c>
      <c r="G553" s="43" t="s">
        <v>118</v>
      </c>
      <c r="H553" s="42">
        <v>35</v>
      </c>
      <c r="I553" s="42">
        <v>35</v>
      </c>
      <c r="J553" s="54">
        <v>330</v>
      </c>
      <c r="K553" s="46">
        <f>I553*J553</f>
        <v>11550</v>
      </c>
      <c r="L553" s="35" t="s">
        <v>315</v>
      </c>
      <c r="M553" s="35"/>
      <c r="N553" s="35"/>
      <c r="O553" s="35" t="s">
        <v>686</v>
      </c>
    </row>
    <row r="554" spans="1:15" ht="37.5">
      <c r="A554" s="35"/>
      <c r="B554" s="42">
        <v>6</v>
      </c>
      <c r="C554" s="35" t="s">
        <v>308</v>
      </c>
      <c r="D554" s="35" t="s">
        <v>307</v>
      </c>
      <c r="E554" s="35" t="s">
        <v>417</v>
      </c>
      <c r="F554" s="35" t="s">
        <v>108</v>
      </c>
      <c r="G554" s="43" t="s">
        <v>172</v>
      </c>
      <c r="H554" s="42">
        <v>10</v>
      </c>
      <c r="I554" s="42">
        <v>10</v>
      </c>
      <c r="J554" s="54">
        <v>380</v>
      </c>
      <c r="K554" s="46">
        <f>I554*J554</f>
        <v>3800</v>
      </c>
      <c r="L554" s="35" t="s">
        <v>315</v>
      </c>
      <c r="M554" s="35"/>
      <c r="N554" s="35"/>
      <c r="O554" s="35" t="s">
        <v>701</v>
      </c>
    </row>
    <row r="555" spans="1:15" ht="18.75">
      <c r="A555" s="35"/>
      <c r="B555" s="42"/>
      <c r="C555" s="35"/>
      <c r="D555" s="35"/>
      <c r="E555" s="35"/>
      <c r="F555" s="35"/>
      <c r="G555" s="43"/>
      <c r="H555" s="42"/>
      <c r="I555" s="42"/>
      <c r="J555" s="54"/>
      <c r="K555" s="46">
        <f t="shared" ref="K555" si="54">I555*J555</f>
        <v>0</v>
      </c>
      <c r="L555" s="35"/>
      <c r="M555" s="35"/>
      <c r="N555" s="35"/>
      <c r="O555" s="35"/>
    </row>
    <row r="556" spans="1:15" ht="18.75">
      <c r="A556" s="35"/>
      <c r="B556" s="43"/>
      <c r="C556" s="35"/>
      <c r="D556" s="35"/>
      <c r="E556" s="35"/>
      <c r="F556" s="35"/>
      <c r="G556" s="43"/>
      <c r="H556" s="47">
        <f>H552+H553+H554+H555</f>
        <v>55</v>
      </c>
      <c r="I556" s="47">
        <f>I552+I553+I554+I555</f>
        <v>55</v>
      </c>
      <c r="J556" s="48"/>
      <c r="K556" s="48">
        <f>K552+K553+K554+K555</f>
        <v>17475</v>
      </c>
      <c r="L556" s="35"/>
      <c r="M556" s="35"/>
      <c r="N556" s="35"/>
      <c r="O556" s="35"/>
    </row>
    <row r="557" spans="1:15" s="123" customFormat="1" ht="37.5">
      <c r="A557" s="118"/>
      <c r="B557" s="120">
        <v>6</v>
      </c>
      <c r="C557" s="118" t="s">
        <v>309</v>
      </c>
      <c r="D557" s="118" t="s">
        <v>310</v>
      </c>
      <c r="E557" s="118" t="s">
        <v>321</v>
      </c>
      <c r="F557" s="118" t="s">
        <v>108</v>
      </c>
      <c r="G557" s="120" t="s">
        <v>116</v>
      </c>
      <c r="H557" s="119">
        <v>8</v>
      </c>
      <c r="I557" s="119">
        <v>8</v>
      </c>
      <c r="J557" s="124">
        <v>324.5</v>
      </c>
      <c r="K557" s="122">
        <f>J557*I557</f>
        <v>2596</v>
      </c>
      <c r="L557" s="118" t="s">
        <v>16</v>
      </c>
      <c r="M557" s="118"/>
      <c r="N557" s="118"/>
      <c r="O557" s="118" t="s">
        <v>317</v>
      </c>
    </row>
    <row r="558" spans="1:15" s="123" customFormat="1" ht="37.5">
      <c r="A558" s="118"/>
      <c r="B558" s="120">
        <v>6</v>
      </c>
      <c r="C558" s="118" t="s">
        <v>309</v>
      </c>
      <c r="D558" s="118" t="s">
        <v>310</v>
      </c>
      <c r="E558" s="118" t="s">
        <v>348</v>
      </c>
      <c r="F558" s="118" t="s">
        <v>108</v>
      </c>
      <c r="G558" s="120" t="s">
        <v>116</v>
      </c>
      <c r="H558" s="119">
        <v>24</v>
      </c>
      <c r="I558" s="119">
        <v>24</v>
      </c>
      <c r="J558" s="124">
        <v>324.5</v>
      </c>
      <c r="K558" s="122">
        <f>J558*I558</f>
        <v>7788</v>
      </c>
      <c r="L558" s="118" t="s">
        <v>16</v>
      </c>
      <c r="M558" s="118"/>
      <c r="N558" s="118"/>
      <c r="O558" s="118" t="s">
        <v>317</v>
      </c>
    </row>
    <row r="559" spans="1:15" ht="37.5">
      <c r="A559" s="35"/>
      <c r="B559" s="43">
        <v>6</v>
      </c>
      <c r="C559" s="35" t="s">
        <v>309</v>
      </c>
      <c r="D559" s="35" t="s">
        <v>310</v>
      </c>
      <c r="E559" s="35" t="s">
        <v>422</v>
      </c>
      <c r="F559" s="35" t="s">
        <v>108</v>
      </c>
      <c r="G559" s="43" t="s">
        <v>118</v>
      </c>
      <c r="H559" s="42">
        <v>13</v>
      </c>
      <c r="I559" s="42">
        <v>13</v>
      </c>
      <c r="J559" s="54">
        <v>428.12</v>
      </c>
      <c r="K559" s="46">
        <f>J559*I559</f>
        <v>5565.56</v>
      </c>
      <c r="L559" s="35" t="s">
        <v>16</v>
      </c>
      <c r="M559" s="35"/>
      <c r="N559" s="35"/>
      <c r="O559" s="35" t="s">
        <v>687</v>
      </c>
    </row>
    <row r="560" spans="1:15" ht="18.75">
      <c r="A560" s="35"/>
      <c r="B560" s="43"/>
      <c r="C560" s="35"/>
      <c r="D560" s="35"/>
      <c r="E560" s="35"/>
      <c r="F560" s="35"/>
      <c r="G560" s="43"/>
      <c r="H560" s="42"/>
      <c r="I560" s="42"/>
      <c r="J560" s="54"/>
      <c r="K560" s="46">
        <f t="shared" ref="K560" si="55">J560*I560</f>
        <v>0</v>
      </c>
      <c r="L560" s="35"/>
      <c r="M560" s="35"/>
      <c r="N560" s="35"/>
      <c r="O560" s="35"/>
    </row>
    <row r="561" spans="1:15" ht="18.75">
      <c r="A561" s="35"/>
      <c r="B561" s="43"/>
      <c r="C561" s="35"/>
      <c r="D561" s="35"/>
      <c r="E561" s="35"/>
      <c r="F561" s="35"/>
      <c r="G561" s="43"/>
      <c r="H561" s="47">
        <f>H557+H558+H559+H560</f>
        <v>45</v>
      </c>
      <c r="I561" s="47">
        <f>I557+I558+I559+I560</f>
        <v>45</v>
      </c>
      <c r="J561" s="48"/>
      <c r="K561" s="48">
        <f>K557+K558+K559+K560</f>
        <v>15949.560000000001</v>
      </c>
      <c r="L561" s="35"/>
      <c r="M561" s="35"/>
      <c r="N561" s="35"/>
      <c r="O561" s="35"/>
    </row>
    <row r="562" spans="1:15" ht="37.5">
      <c r="A562" s="35"/>
      <c r="B562" s="43">
        <v>6</v>
      </c>
      <c r="C562" s="35" t="s">
        <v>312</v>
      </c>
      <c r="D562" s="35" t="s">
        <v>311</v>
      </c>
      <c r="E562" s="35" t="s">
        <v>362</v>
      </c>
      <c r="F562" s="35" t="s">
        <v>108</v>
      </c>
      <c r="G562" s="43" t="s">
        <v>585</v>
      </c>
      <c r="H562" s="42">
        <v>2</v>
      </c>
      <c r="I562" s="42">
        <v>2</v>
      </c>
      <c r="J562" s="54">
        <v>334</v>
      </c>
      <c r="K562" s="46">
        <f>J562*I562</f>
        <v>668</v>
      </c>
      <c r="L562" s="35" t="s">
        <v>316</v>
      </c>
      <c r="M562" s="35"/>
      <c r="N562" s="35"/>
      <c r="O562" s="35" t="s">
        <v>702</v>
      </c>
    </row>
    <row r="563" spans="1:15" ht="56.25">
      <c r="A563" s="35"/>
      <c r="B563" s="42">
        <v>6</v>
      </c>
      <c r="C563" s="35" t="s">
        <v>313</v>
      </c>
      <c r="D563" s="35" t="s">
        <v>314</v>
      </c>
      <c r="E563" s="35" t="s">
        <v>362</v>
      </c>
      <c r="F563" s="35" t="s">
        <v>108</v>
      </c>
      <c r="G563" s="43" t="s">
        <v>585</v>
      </c>
      <c r="H563" s="42">
        <v>2</v>
      </c>
      <c r="I563" s="42">
        <v>2</v>
      </c>
      <c r="J563" s="54">
        <v>334</v>
      </c>
      <c r="K563" s="46">
        <f t="shared" ref="K563:K566" si="56">J563*I563</f>
        <v>668</v>
      </c>
      <c r="L563" s="35" t="s">
        <v>316</v>
      </c>
      <c r="M563" s="35"/>
      <c r="N563" s="35"/>
      <c r="O563" s="35" t="s">
        <v>702</v>
      </c>
    </row>
    <row r="564" spans="1:15" s="123" customFormat="1" ht="37.5">
      <c r="A564" s="118"/>
      <c r="B564" s="120">
        <v>6</v>
      </c>
      <c r="C564" s="118" t="s">
        <v>411</v>
      </c>
      <c r="D564" s="118" t="s">
        <v>408</v>
      </c>
      <c r="E564" s="118" t="s">
        <v>323</v>
      </c>
      <c r="F564" s="118" t="s">
        <v>108</v>
      </c>
      <c r="G564" s="120" t="s">
        <v>112</v>
      </c>
      <c r="H564" s="119">
        <v>2</v>
      </c>
      <c r="I564" s="119">
        <v>2</v>
      </c>
      <c r="J564" s="124">
        <v>290.39999999999998</v>
      </c>
      <c r="K564" s="122">
        <f t="shared" si="56"/>
        <v>580.79999999999995</v>
      </c>
      <c r="L564" s="118" t="s">
        <v>16</v>
      </c>
      <c r="M564" s="118"/>
      <c r="N564" s="118"/>
      <c r="O564" s="118" t="s">
        <v>414</v>
      </c>
    </row>
    <row r="565" spans="1:15" s="123" customFormat="1" ht="37.5">
      <c r="A565" s="118"/>
      <c r="B565" s="120">
        <v>6</v>
      </c>
      <c r="C565" s="118" t="s">
        <v>410</v>
      </c>
      <c r="D565" s="118" t="s">
        <v>409</v>
      </c>
      <c r="E565" s="118" t="s">
        <v>323</v>
      </c>
      <c r="F565" s="118" t="s">
        <v>108</v>
      </c>
      <c r="G565" s="120" t="s">
        <v>112</v>
      </c>
      <c r="H565" s="119">
        <v>2</v>
      </c>
      <c r="I565" s="119">
        <v>2</v>
      </c>
      <c r="J565" s="124">
        <v>290.39999999999998</v>
      </c>
      <c r="K565" s="122">
        <f t="shared" si="56"/>
        <v>580.79999999999995</v>
      </c>
      <c r="L565" s="118" t="s">
        <v>16</v>
      </c>
      <c r="M565" s="118"/>
      <c r="N565" s="118"/>
      <c r="O565" s="118" t="s">
        <v>414</v>
      </c>
    </row>
    <row r="566" spans="1:15" ht="18.75">
      <c r="A566" s="35"/>
      <c r="B566" s="43"/>
      <c r="C566" s="35"/>
      <c r="D566" s="35"/>
      <c r="E566" s="35"/>
      <c r="F566" s="35"/>
      <c r="G566" s="43"/>
      <c r="H566" s="42"/>
      <c r="I566" s="42"/>
      <c r="J566" s="54"/>
      <c r="K566" s="46">
        <f t="shared" si="56"/>
        <v>0</v>
      </c>
      <c r="L566" s="35"/>
      <c r="M566" s="35"/>
      <c r="N566" s="35"/>
      <c r="O566" s="35"/>
    </row>
    <row r="567" spans="1:15" ht="18.75">
      <c r="A567" s="35"/>
      <c r="B567" s="43"/>
      <c r="C567" s="35"/>
      <c r="D567" s="35"/>
      <c r="E567" s="35"/>
      <c r="F567" s="35"/>
      <c r="G567" s="43"/>
      <c r="H567" s="47">
        <f>SUM(H562:H566)</f>
        <v>8</v>
      </c>
      <c r="I567" s="47">
        <f>SUM(I562:I566)</f>
        <v>8</v>
      </c>
      <c r="J567" s="48"/>
      <c r="K567" s="48">
        <f>SUM(K562:K566)</f>
        <v>2497.6</v>
      </c>
      <c r="L567" s="35"/>
      <c r="M567" s="35"/>
      <c r="N567" s="35"/>
      <c r="O567" s="35"/>
    </row>
    <row r="568" spans="1:15" ht="37.5">
      <c r="A568" s="35"/>
      <c r="B568" s="42">
        <v>7</v>
      </c>
      <c r="C568" s="198" t="s">
        <v>165</v>
      </c>
      <c r="D568" s="26" t="s">
        <v>277</v>
      </c>
      <c r="E568" s="35" t="s">
        <v>611</v>
      </c>
      <c r="F568" s="35" t="s">
        <v>108</v>
      </c>
      <c r="G568" s="43" t="s">
        <v>118</v>
      </c>
      <c r="H568" s="43">
        <v>20</v>
      </c>
      <c r="I568" s="43">
        <v>20</v>
      </c>
      <c r="J568" s="52">
        <v>479.82</v>
      </c>
      <c r="K568" s="46">
        <f t="shared" ref="K568" si="57">I568*J568</f>
        <v>9596.4</v>
      </c>
      <c r="L568" s="35" t="s">
        <v>16</v>
      </c>
      <c r="M568" s="35"/>
      <c r="N568" s="35"/>
      <c r="O568" s="35" t="s">
        <v>639</v>
      </c>
    </row>
    <row r="569" spans="1:15" ht="37.5">
      <c r="A569" s="35"/>
      <c r="B569" s="42">
        <v>7</v>
      </c>
      <c r="C569" s="198" t="s">
        <v>165</v>
      </c>
      <c r="D569" s="26" t="s">
        <v>277</v>
      </c>
      <c r="E569" s="35" t="s">
        <v>613</v>
      </c>
      <c r="F569" s="35" t="s">
        <v>108</v>
      </c>
      <c r="G569" s="43" t="s">
        <v>172</v>
      </c>
      <c r="H569" s="43">
        <v>22</v>
      </c>
      <c r="I569" s="43">
        <v>22</v>
      </c>
      <c r="J569" s="52">
        <v>494.23</v>
      </c>
      <c r="K569" s="46">
        <f>I569*J569</f>
        <v>10873.060000000001</v>
      </c>
      <c r="L569" s="35" t="s">
        <v>16</v>
      </c>
      <c r="M569" s="35"/>
      <c r="N569" s="35"/>
      <c r="O569" s="35" t="s">
        <v>695</v>
      </c>
    </row>
    <row r="570" spans="1:15" ht="37.5">
      <c r="A570" s="35"/>
      <c r="B570" s="42">
        <v>7</v>
      </c>
      <c r="C570" s="198" t="s">
        <v>165</v>
      </c>
      <c r="D570" s="26" t="s">
        <v>277</v>
      </c>
      <c r="E570" s="35" t="s">
        <v>615</v>
      </c>
      <c r="F570" s="35" t="s">
        <v>108</v>
      </c>
      <c r="G570" s="43" t="s">
        <v>172</v>
      </c>
      <c r="H570" s="43">
        <v>3</v>
      </c>
      <c r="I570" s="43">
        <v>3</v>
      </c>
      <c r="J570" s="52">
        <v>494.23</v>
      </c>
      <c r="K570" s="46">
        <f>J570*I570</f>
        <v>1482.69</v>
      </c>
      <c r="L570" s="35" t="s">
        <v>16</v>
      </c>
      <c r="M570" s="35"/>
      <c r="N570" s="35"/>
      <c r="O570" s="35" t="s">
        <v>695</v>
      </c>
    </row>
    <row r="571" spans="1:15" ht="37.5">
      <c r="A571" s="35"/>
      <c r="B571" s="42">
        <v>7</v>
      </c>
      <c r="C571" s="198" t="s">
        <v>165</v>
      </c>
      <c r="D571" s="26" t="s">
        <v>277</v>
      </c>
      <c r="E571" s="35" t="s">
        <v>614</v>
      </c>
      <c r="F571" s="35" t="s">
        <v>108</v>
      </c>
      <c r="G571" s="43" t="s">
        <v>585</v>
      </c>
      <c r="H571" s="43">
        <v>15</v>
      </c>
      <c r="I571" s="43">
        <v>15</v>
      </c>
      <c r="J571" s="52">
        <v>494.23</v>
      </c>
      <c r="K571" s="46">
        <f>J571*I571</f>
        <v>7413.4500000000007</v>
      </c>
      <c r="L571" s="35" t="s">
        <v>16</v>
      </c>
      <c r="M571" s="35"/>
      <c r="N571" s="35"/>
      <c r="O571" s="35" t="s">
        <v>695</v>
      </c>
    </row>
    <row r="572" spans="1:15" s="137" customFormat="1" ht="37.5">
      <c r="A572" s="133"/>
      <c r="B572" s="119">
        <v>7</v>
      </c>
      <c r="C572" s="183" t="s">
        <v>165</v>
      </c>
      <c r="D572" s="134" t="s">
        <v>438</v>
      </c>
      <c r="E572" s="118" t="s">
        <v>566</v>
      </c>
      <c r="F572" s="118" t="s">
        <v>108</v>
      </c>
      <c r="G572" s="120" t="s">
        <v>136</v>
      </c>
      <c r="H572" s="135">
        <v>12</v>
      </c>
      <c r="I572" s="135">
        <v>12</v>
      </c>
      <c r="J572" s="136">
        <v>389</v>
      </c>
      <c r="K572" s="122">
        <f>J572*I572</f>
        <v>4668</v>
      </c>
      <c r="L572" s="133" t="s">
        <v>177</v>
      </c>
      <c r="M572" s="133"/>
      <c r="N572" s="133"/>
      <c r="O572" s="118" t="s">
        <v>249</v>
      </c>
    </row>
    <row r="573" spans="1:15" s="137" customFormat="1" ht="37.5">
      <c r="A573" s="133"/>
      <c r="B573" s="119">
        <v>7</v>
      </c>
      <c r="C573" s="183" t="s">
        <v>165</v>
      </c>
      <c r="D573" s="134" t="s">
        <v>438</v>
      </c>
      <c r="E573" s="118" t="s">
        <v>564</v>
      </c>
      <c r="F573" s="118" t="s">
        <v>108</v>
      </c>
      <c r="G573" s="120" t="s">
        <v>136</v>
      </c>
      <c r="H573" s="135">
        <v>16</v>
      </c>
      <c r="I573" s="135">
        <v>16</v>
      </c>
      <c r="J573" s="136">
        <v>389</v>
      </c>
      <c r="K573" s="122">
        <f>J573*I573</f>
        <v>6224</v>
      </c>
      <c r="L573" s="133" t="s">
        <v>177</v>
      </c>
      <c r="M573" s="133"/>
      <c r="N573" s="133"/>
      <c r="O573" s="118" t="s">
        <v>249</v>
      </c>
    </row>
    <row r="574" spans="1:15" ht="18.75">
      <c r="A574" s="35"/>
      <c r="B574" s="42"/>
      <c r="C574" s="198"/>
      <c r="D574" s="35"/>
      <c r="E574" s="35"/>
      <c r="F574" s="35"/>
      <c r="G574" s="43"/>
      <c r="H574" s="47">
        <f>H568+H569+H570+H571+H572+H573</f>
        <v>88</v>
      </c>
      <c r="I574" s="47">
        <f>I568+I569+I570+I571+I572+I573</f>
        <v>88</v>
      </c>
      <c r="J574" s="48"/>
      <c r="K574" s="48">
        <f>K568+K569+K570+K571+K572+K573</f>
        <v>40257.599999999999</v>
      </c>
      <c r="L574" s="35"/>
      <c r="M574" s="35"/>
      <c r="N574" s="35"/>
      <c r="O574" s="35"/>
    </row>
    <row r="575" spans="1:15" s="123" customFormat="1" ht="37.5">
      <c r="A575" s="118"/>
      <c r="B575" s="119">
        <v>7</v>
      </c>
      <c r="C575" s="183" t="s">
        <v>167</v>
      </c>
      <c r="D575" s="132" t="s">
        <v>363</v>
      </c>
      <c r="E575" s="118" t="s">
        <v>321</v>
      </c>
      <c r="F575" s="118" t="s">
        <v>108</v>
      </c>
      <c r="G575" s="120" t="s">
        <v>936</v>
      </c>
      <c r="H575" s="120">
        <v>18</v>
      </c>
      <c r="I575" s="120">
        <v>18</v>
      </c>
      <c r="J575" s="121">
        <v>266.2</v>
      </c>
      <c r="K575" s="122">
        <f>I575*J575</f>
        <v>4791.5999999999995</v>
      </c>
      <c r="L575" s="118" t="s">
        <v>16</v>
      </c>
      <c r="M575" s="118"/>
      <c r="N575" s="118"/>
      <c r="O575" s="118" t="s">
        <v>439</v>
      </c>
    </row>
    <row r="576" spans="1:15" ht="18.75">
      <c r="A576" s="35"/>
      <c r="B576" s="42"/>
      <c r="C576" s="198"/>
      <c r="D576" s="26"/>
      <c r="E576" s="35"/>
      <c r="F576" s="35"/>
      <c r="G576" s="43"/>
      <c r="H576" s="43"/>
      <c r="I576" s="43"/>
      <c r="J576" s="52"/>
      <c r="K576" s="46"/>
      <c r="L576" s="35"/>
      <c r="M576" s="35"/>
      <c r="N576" s="35"/>
      <c r="O576" s="35"/>
    </row>
    <row r="577" spans="1:15" ht="37.5">
      <c r="A577" s="35"/>
      <c r="B577" s="42">
        <v>7</v>
      </c>
      <c r="C577" s="198" t="s">
        <v>167</v>
      </c>
      <c r="D577" s="26" t="s">
        <v>363</v>
      </c>
      <c r="E577" s="35" t="s">
        <v>349</v>
      </c>
      <c r="F577" s="35" t="s">
        <v>108</v>
      </c>
      <c r="G577" s="43" t="s">
        <v>160</v>
      </c>
      <c r="H577" s="43">
        <v>10</v>
      </c>
      <c r="I577" s="43">
        <v>10</v>
      </c>
      <c r="J577" s="52">
        <v>405.92</v>
      </c>
      <c r="K577" s="46">
        <f>I577*J577</f>
        <v>4059.2000000000003</v>
      </c>
      <c r="L577" s="35" t="s">
        <v>16</v>
      </c>
      <c r="M577" s="35"/>
      <c r="N577" s="35"/>
      <c r="O577" s="35" t="s">
        <v>705</v>
      </c>
    </row>
    <row r="578" spans="1:15" ht="18.75">
      <c r="A578" s="35"/>
      <c r="B578" s="42"/>
      <c r="C578" s="198"/>
      <c r="D578" s="26"/>
      <c r="E578" s="35"/>
      <c r="F578" s="35"/>
      <c r="G578" s="43"/>
      <c r="H578" s="43"/>
      <c r="I578" s="43"/>
      <c r="J578" s="52"/>
      <c r="K578" s="46"/>
      <c r="L578" s="35"/>
      <c r="M578" s="35"/>
      <c r="N578" s="35"/>
      <c r="O578" s="35"/>
    </row>
    <row r="579" spans="1:15" ht="18.75">
      <c r="A579" s="35"/>
      <c r="B579" s="42"/>
      <c r="C579" s="198"/>
      <c r="D579" s="35"/>
      <c r="E579" s="35"/>
      <c r="F579" s="35"/>
      <c r="G579" s="43"/>
      <c r="H579" s="43"/>
      <c r="I579" s="43"/>
      <c r="J579" s="52"/>
      <c r="K579" s="46"/>
      <c r="L579" s="35"/>
      <c r="M579" s="35"/>
      <c r="N579" s="35"/>
      <c r="O579" s="35"/>
    </row>
    <row r="580" spans="1:15" ht="18.75">
      <c r="A580" s="35"/>
      <c r="B580" s="42"/>
      <c r="C580" s="198"/>
      <c r="D580" s="35"/>
      <c r="E580" s="35"/>
      <c r="F580" s="35"/>
      <c r="G580" s="43"/>
      <c r="H580" s="47">
        <f>H575+H576+H577+H578+H579</f>
        <v>28</v>
      </c>
      <c r="I580" s="47">
        <f>I575+I576+I577+I578+I579</f>
        <v>28</v>
      </c>
      <c r="J580" s="48"/>
      <c r="K580" s="48">
        <f>K575+K576+K577+K578+K579</f>
        <v>8850.7999999999993</v>
      </c>
      <c r="L580" s="35"/>
      <c r="M580" s="35"/>
      <c r="N580" s="35"/>
      <c r="O580" s="35"/>
    </row>
    <row r="581" spans="1:15" s="123" customFormat="1" ht="37.5">
      <c r="A581" s="118"/>
      <c r="B581" s="119">
        <v>7</v>
      </c>
      <c r="C581" s="183" t="s">
        <v>252</v>
      </c>
      <c r="D581" s="118" t="s">
        <v>251</v>
      </c>
      <c r="E581" s="118" t="s">
        <v>430</v>
      </c>
      <c r="F581" s="118" t="s">
        <v>108</v>
      </c>
      <c r="G581" s="120" t="s">
        <v>112</v>
      </c>
      <c r="H581" s="120">
        <v>14</v>
      </c>
      <c r="I581" s="120">
        <v>14</v>
      </c>
      <c r="J581" s="121">
        <v>543.29</v>
      </c>
      <c r="K581" s="122">
        <f t="shared" ref="K581:K592" si="58">I581*J581</f>
        <v>7606.0599999999995</v>
      </c>
      <c r="L581" s="118" t="s">
        <v>261</v>
      </c>
      <c r="M581" s="118"/>
      <c r="N581" s="118"/>
      <c r="O581" s="118" t="s">
        <v>369</v>
      </c>
    </row>
    <row r="582" spans="1:15" s="123" customFormat="1" ht="37.5">
      <c r="A582" s="118"/>
      <c r="B582" s="119">
        <v>7</v>
      </c>
      <c r="C582" s="183" t="s">
        <v>253</v>
      </c>
      <c r="D582" s="118" t="s">
        <v>251</v>
      </c>
      <c r="E582" s="118" t="s">
        <v>430</v>
      </c>
      <c r="F582" s="118" t="s">
        <v>108</v>
      </c>
      <c r="G582" s="120" t="s">
        <v>112</v>
      </c>
      <c r="H582" s="120">
        <v>14</v>
      </c>
      <c r="I582" s="120"/>
      <c r="J582" s="121"/>
      <c r="K582" s="122">
        <f t="shared" si="58"/>
        <v>0</v>
      </c>
      <c r="L582" s="118" t="s">
        <v>261</v>
      </c>
      <c r="M582" s="118"/>
      <c r="N582" s="118"/>
      <c r="O582" s="118" t="s">
        <v>369</v>
      </c>
    </row>
    <row r="583" spans="1:15" s="123" customFormat="1" ht="37.5">
      <c r="A583" s="118"/>
      <c r="B583" s="119">
        <v>7</v>
      </c>
      <c r="C583" s="183" t="s">
        <v>254</v>
      </c>
      <c r="D583" s="118" t="s">
        <v>251</v>
      </c>
      <c r="E583" s="118" t="s">
        <v>430</v>
      </c>
      <c r="F583" s="118" t="s">
        <v>108</v>
      </c>
      <c r="G583" s="120" t="s">
        <v>112</v>
      </c>
      <c r="H583" s="120">
        <v>14</v>
      </c>
      <c r="I583" s="120"/>
      <c r="J583" s="121"/>
      <c r="K583" s="122">
        <f t="shared" si="58"/>
        <v>0</v>
      </c>
      <c r="L583" s="118" t="s">
        <v>261</v>
      </c>
      <c r="M583" s="118"/>
      <c r="N583" s="118"/>
      <c r="O583" s="118" t="s">
        <v>369</v>
      </c>
    </row>
    <row r="584" spans="1:15" s="123" customFormat="1" ht="37.5">
      <c r="A584" s="118"/>
      <c r="B584" s="119">
        <v>7</v>
      </c>
      <c r="C584" s="183" t="s">
        <v>252</v>
      </c>
      <c r="D584" s="118" t="s">
        <v>251</v>
      </c>
      <c r="E584" s="118" t="s">
        <v>430</v>
      </c>
      <c r="F584" s="118" t="s">
        <v>108</v>
      </c>
      <c r="G584" s="120" t="s">
        <v>116</v>
      </c>
      <c r="H584" s="120">
        <v>16</v>
      </c>
      <c r="I584" s="120">
        <v>16</v>
      </c>
      <c r="J584" s="121">
        <v>543.29</v>
      </c>
      <c r="K584" s="122">
        <f t="shared" si="58"/>
        <v>8692.64</v>
      </c>
      <c r="L584" s="118" t="s">
        <v>261</v>
      </c>
      <c r="M584" s="118"/>
      <c r="N584" s="118"/>
      <c r="O584" s="118" t="s">
        <v>369</v>
      </c>
    </row>
    <row r="585" spans="1:15" s="123" customFormat="1" ht="37.5">
      <c r="A585" s="118"/>
      <c r="B585" s="119">
        <v>7</v>
      </c>
      <c r="C585" s="183" t="s">
        <v>253</v>
      </c>
      <c r="D585" s="118" t="s">
        <v>251</v>
      </c>
      <c r="E585" s="118" t="s">
        <v>430</v>
      </c>
      <c r="F585" s="118" t="s">
        <v>108</v>
      </c>
      <c r="G585" s="120" t="s">
        <v>116</v>
      </c>
      <c r="H585" s="120">
        <v>16</v>
      </c>
      <c r="I585" s="120"/>
      <c r="J585" s="121"/>
      <c r="K585" s="122">
        <f t="shared" si="58"/>
        <v>0</v>
      </c>
      <c r="L585" s="118" t="s">
        <v>261</v>
      </c>
      <c r="M585" s="118"/>
      <c r="N585" s="118"/>
      <c r="O585" s="118" t="s">
        <v>369</v>
      </c>
    </row>
    <row r="586" spans="1:15" s="123" customFormat="1" ht="37.5">
      <c r="A586" s="118"/>
      <c r="B586" s="119">
        <v>7</v>
      </c>
      <c r="C586" s="183" t="s">
        <v>254</v>
      </c>
      <c r="D586" s="118" t="s">
        <v>251</v>
      </c>
      <c r="E586" s="118" t="s">
        <v>430</v>
      </c>
      <c r="F586" s="118" t="s">
        <v>108</v>
      </c>
      <c r="G586" s="120" t="s">
        <v>116</v>
      </c>
      <c r="H586" s="120">
        <v>16</v>
      </c>
      <c r="I586" s="120"/>
      <c r="J586" s="121"/>
      <c r="K586" s="122">
        <f t="shared" si="58"/>
        <v>0</v>
      </c>
      <c r="L586" s="118" t="s">
        <v>261</v>
      </c>
      <c r="M586" s="118"/>
      <c r="N586" s="118"/>
      <c r="O586" s="118" t="s">
        <v>369</v>
      </c>
    </row>
    <row r="587" spans="1:15" s="123" customFormat="1" ht="37.5">
      <c r="A587" s="118"/>
      <c r="B587" s="119">
        <v>7</v>
      </c>
      <c r="C587" s="183" t="s">
        <v>252</v>
      </c>
      <c r="D587" s="118" t="s">
        <v>251</v>
      </c>
      <c r="E587" s="118" t="s">
        <v>608</v>
      </c>
      <c r="F587" s="118" t="s">
        <v>108</v>
      </c>
      <c r="G587" s="120" t="s">
        <v>116</v>
      </c>
      <c r="H587" s="120">
        <v>30</v>
      </c>
      <c r="I587" s="120">
        <v>30</v>
      </c>
      <c r="J587" s="121">
        <v>543.29</v>
      </c>
      <c r="K587" s="122">
        <f t="shared" si="58"/>
        <v>16298.699999999999</v>
      </c>
      <c r="L587" s="118" t="s">
        <v>261</v>
      </c>
      <c r="M587" s="118"/>
      <c r="N587" s="118"/>
      <c r="O587" s="118" t="s">
        <v>369</v>
      </c>
    </row>
    <row r="588" spans="1:15" s="123" customFormat="1" ht="37.5">
      <c r="A588" s="118"/>
      <c r="B588" s="119">
        <v>7</v>
      </c>
      <c r="C588" s="183" t="s">
        <v>253</v>
      </c>
      <c r="D588" s="118" t="s">
        <v>251</v>
      </c>
      <c r="E588" s="118" t="s">
        <v>608</v>
      </c>
      <c r="F588" s="118" t="s">
        <v>108</v>
      </c>
      <c r="G588" s="120" t="s">
        <v>116</v>
      </c>
      <c r="H588" s="120">
        <v>30</v>
      </c>
      <c r="I588" s="120"/>
      <c r="J588" s="121"/>
      <c r="K588" s="122">
        <f t="shared" si="58"/>
        <v>0</v>
      </c>
      <c r="L588" s="118" t="s">
        <v>261</v>
      </c>
      <c r="M588" s="118"/>
      <c r="N588" s="118"/>
      <c r="O588" s="118" t="s">
        <v>369</v>
      </c>
    </row>
    <row r="589" spans="1:15" s="123" customFormat="1" ht="37.5">
      <c r="A589" s="118"/>
      <c r="B589" s="119">
        <v>7</v>
      </c>
      <c r="C589" s="183" t="s">
        <v>254</v>
      </c>
      <c r="D589" s="118" t="s">
        <v>251</v>
      </c>
      <c r="E589" s="118" t="s">
        <v>608</v>
      </c>
      <c r="F589" s="118" t="s">
        <v>108</v>
      </c>
      <c r="G589" s="120" t="s">
        <v>116</v>
      </c>
      <c r="H589" s="120">
        <v>30</v>
      </c>
      <c r="I589" s="120"/>
      <c r="J589" s="121"/>
      <c r="K589" s="122">
        <f t="shared" si="58"/>
        <v>0</v>
      </c>
      <c r="L589" s="118" t="s">
        <v>261</v>
      </c>
      <c r="M589" s="118"/>
      <c r="N589" s="118"/>
      <c r="O589" s="118" t="s">
        <v>369</v>
      </c>
    </row>
    <row r="590" spans="1:15" s="123" customFormat="1" ht="37.5">
      <c r="A590" s="118"/>
      <c r="B590" s="119">
        <v>7</v>
      </c>
      <c r="C590" s="183" t="s">
        <v>252</v>
      </c>
      <c r="D590" s="118" t="s">
        <v>251</v>
      </c>
      <c r="E590" s="118" t="s">
        <v>608</v>
      </c>
      <c r="F590" s="118" t="s">
        <v>108</v>
      </c>
      <c r="G590" s="120" t="s">
        <v>112</v>
      </c>
      <c r="H590" s="120">
        <v>10</v>
      </c>
      <c r="I590" s="120">
        <v>10</v>
      </c>
      <c r="J590" s="121">
        <v>543.29</v>
      </c>
      <c r="K590" s="122">
        <f t="shared" si="58"/>
        <v>5432.9</v>
      </c>
      <c r="L590" s="118" t="s">
        <v>261</v>
      </c>
      <c r="M590" s="118"/>
      <c r="N590" s="118"/>
      <c r="O590" s="118" t="s">
        <v>369</v>
      </c>
    </row>
    <row r="591" spans="1:15" s="123" customFormat="1" ht="37.5">
      <c r="A591" s="118"/>
      <c r="B591" s="119">
        <v>7</v>
      </c>
      <c r="C591" s="183" t="s">
        <v>253</v>
      </c>
      <c r="D591" s="118" t="s">
        <v>251</v>
      </c>
      <c r="E591" s="118" t="s">
        <v>608</v>
      </c>
      <c r="F591" s="118" t="s">
        <v>108</v>
      </c>
      <c r="G591" s="120" t="s">
        <v>112</v>
      </c>
      <c r="H591" s="120">
        <v>10</v>
      </c>
      <c r="I591" s="120"/>
      <c r="J591" s="121"/>
      <c r="K591" s="122">
        <f t="shared" si="58"/>
        <v>0</v>
      </c>
      <c r="L591" s="118" t="s">
        <v>261</v>
      </c>
      <c r="M591" s="118"/>
      <c r="N591" s="118"/>
      <c r="O591" s="118" t="s">
        <v>369</v>
      </c>
    </row>
    <row r="592" spans="1:15" s="123" customFormat="1" ht="37.5">
      <c r="A592" s="118"/>
      <c r="B592" s="119">
        <v>7</v>
      </c>
      <c r="C592" s="183" t="s">
        <v>254</v>
      </c>
      <c r="D592" s="118" t="s">
        <v>251</v>
      </c>
      <c r="E592" s="118" t="s">
        <v>608</v>
      </c>
      <c r="F592" s="118" t="s">
        <v>108</v>
      </c>
      <c r="G592" s="120" t="s">
        <v>112</v>
      </c>
      <c r="H592" s="120">
        <v>10</v>
      </c>
      <c r="I592" s="120"/>
      <c r="J592" s="121"/>
      <c r="K592" s="122">
        <f t="shared" si="58"/>
        <v>0</v>
      </c>
      <c r="L592" s="118" t="s">
        <v>261</v>
      </c>
      <c r="M592" s="118"/>
      <c r="N592" s="118"/>
      <c r="O592" s="118" t="s">
        <v>369</v>
      </c>
    </row>
    <row r="593" spans="1:15" ht="18.75">
      <c r="A593" s="35"/>
      <c r="B593" s="42"/>
      <c r="C593" s="198"/>
      <c r="D593" s="35"/>
      <c r="E593" s="35"/>
      <c r="F593" s="35"/>
      <c r="G593" s="43"/>
      <c r="H593" s="47">
        <f>H581+H582+H583+H584+H585+H586+H587+H588+H589+H590+H591+H592</f>
        <v>210</v>
      </c>
      <c r="I593" s="47">
        <f>I581+I582+I583+I584+I585+I586+I587+I588+I589+I590+I591+I592</f>
        <v>70</v>
      </c>
      <c r="J593" s="53"/>
      <c r="K593" s="48">
        <f>K581+K582+K583+K584+K585+K586+K587+K588+K589+K590+K591+K592</f>
        <v>38030.299999999996</v>
      </c>
      <c r="L593" s="35"/>
      <c r="M593" s="35"/>
      <c r="N593" s="35"/>
      <c r="O593" s="35"/>
    </row>
    <row r="594" spans="1:15" ht="75">
      <c r="A594" s="35"/>
      <c r="B594" s="42">
        <v>7</v>
      </c>
      <c r="C594" s="198" t="s">
        <v>74</v>
      </c>
      <c r="D594" s="35" t="s">
        <v>413</v>
      </c>
      <c r="E594" s="35" t="s">
        <v>612</v>
      </c>
      <c r="F594" s="35" t="s">
        <v>108</v>
      </c>
      <c r="G594" s="43" t="s">
        <v>118</v>
      </c>
      <c r="H594" s="43">
        <v>30</v>
      </c>
      <c r="I594" s="43">
        <v>30</v>
      </c>
      <c r="J594" s="52">
        <v>341.22</v>
      </c>
      <c r="K594" s="46">
        <f t="shared" ref="K594:K596" si="59">I594*J594</f>
        <v>10236.6</v>
      </c>
      <c r="L594" s="35" t="s">
        <v>16</v>
      </c>
      <c r="M594" s="35"/>
      <c r="N594" s="35"/>
      <c r="O594" s="35" t="s">
        <v>706</v>
      </c>
    </row>
    <row r="595" spans="1:15" ht="75">
      <c r="A595" s="35"/>
      <c r="B595" s="42">
        <v>7</v>
      </c>
      <c r="C595" s="198" t="s">
        <v>74</v>
      </c>
      <c r="D595" s="35" t="s">
        <v>413</v>
      </c>
      <c r="E595" s="35" t="s">
        <v>615</v>
      </c>
      <c r="F595" s="35" t="s">
        <v>108</v>
      </c>
      <c r="G595" s="43" t="s">
        <v>172</v>
      </c>
      <c r="H595" s="43">
        <v>15</v>
      </c>
      <c r="I595" s="43">
        <v>15</v>
      </c>
      <c r="J595" s="52">
        <v>372.02</v>
      </c>
      <c r="K595" s="46">
        <f t="shared" si="59"/>
        <v>5580.2999999999993</v>
      </c>
      <c r="L595" s="35" t="s">
        <v>16</v>
      </c>
      <c r="M595" s="35"/>
      <c r="N595" s="35"/>
      <c r="O595" s="35" t="s">
        <v>707</v>
      </c>
    </row>
    <row r="596" spans="1:15" ht="75">
      <c r="A596" s="35"/>
      <c r="B596" s="42">
        <v>7</v>
      </c>
      <c r="C596" s="198" t="s">
        <v>74</v>
      </c>
      <c r="D596" s="35" t="s">
        <v>413</v>
      </c>
      <c r="E596" s="35" t="s">
        <v>614</v>
      </c>
      <c r="F596" s="35" t="s">
        <v>108</v>
      </c>
      <c r="G596" s="43" t="s">
        <v>585</v>
      </c>
      <c r="H596" s="43">
        <v>24</v>
      </c>
      <c r="I596" s="43">
        <v>24</v>
      </c>
      <c r="J596" s="52">
        <v>372.02</v>
      </c>
      <c r="K596" s="46">
        <f t="shared" si="59"/>
        <v>8928.48</v>
      </c>
      <c r="L596" s="35" t="s">
        <v>16</v>
      </c>
      <c r="M596" s="35"/>
      <c r="N596" s="35"/>
      <c r="O596" s="35" t="s">
        <v>708</v>
      </c>
    </row>
    <row r="597" spans="1:15" ht="18.75">
      <c r="A597" s="35"/>
      <c r="B597" s="42"/>
      <c r="C597" s="198"/>
      <c r="D597" s="35"/>
      <c r="E597" s="35"/>
      <c r="F597" s="35"/>
      <c r="G597" s="43"/>
      <c r="H597" s="43"/>
      <c r="I597" s="43"/>
      <c r="J597" s="52"/>
      <c r="K597" s="46"/>
      <c r="L597" s="35"/>
      <c r="M597" s="35"/>
      <c r="N597" s="35"/>
      <c r="O597" s="35"/>
    </row>
    <row r="598" spans="1:15" ht="18.75">
      <c r="A598" s="35"/>
      <c r="B598" s="42"/>
      <c r="C598" s="198"/>
      <c r="D598" s="35"/>
      <c r="E598" s="35"/>
      <c r="F598" s="35"/>
      <c r="G598" s="43"/>
      <c r="H598" s="43"/>
      <c r="I598" s="43"/>
      <c r="J598" s="52"/>
      <c r="K598" s="46"/>
      <c r="L598" s="35"/>
      <c r="M598" s="35"/>
      <c r="N598" s="35"/>
      <c r="O598" s="35"/>
    </row>
    <row r="599" spans="1:15" ht="18.75">
      <c r="A599" s="35"/>
      <c r="B599" s="42"/>
      <c r="C599" s="198"/>
      <c r="D599" s="35"/>
      <c r="E599" s="35"/>
      <c r="F599" s="35"/>
      <c r="G599" s="43"/>
      <c r="H599" s="47">
        <f>H594+H595+H596+H597+H598</f>
        <v>69</v>
      </c>
      <c r="I599" s="47">
        <f>I594+I595+I596+I597+I598</f>
        <v>69</v>
      </c>
      <c r="J599" s="48"/>
      <c r="K599" s="48">
        <f>K594+K595+K596+K597+K598</f>
        <v>24745.379999999997</v>
      </c>
      <c r="L599" s="35"/>
      <c r="M599" s="35"/>
      <c r="N599" s="35"/>
      <c r="O599" s="35"/>
    </row>
    <row r="600" spans="1:15" s="123" customFormat="1" ht="75">
      <c r="A600" s="118" t="s">
        <v>21</v>
      </c>
      <c r="B600" s="119">
        <v>7</v>
      </c>
      <c r="C600" s="183" t="s">
        <v>186</v>
      </c>
      <c r="D600" s="118" t="s">
        <v>259</v>
      </c>
      <c r="E600" s="118" t="s">
        <v>606</v>
      </c>
      <c r="F600" s="118" t="s">
        <v>108</v>
      </c>
      <c r="G600" s="120" t="s">
        <v>116</v>
      </c>
      <c r="H600" s="120">
        <v>10</v>
      </c>
      <c r="I600" s="120">
        <v>10</v>
      </c>
      <c r="J600" s="121">
        <v>290.39999999999998</v>
      </c>
      <c r="K600" s="122">
        <f>I600*J600</f>
        <v>2904</v>
      </c>
      <c r="L600" s="118" t="s">
        <v>16</v>
      </c>
      <c r="M600" s="118"/>
      <c r="N600" s="118"/>
      <c r="O600" s="118" t="s">
        <v>377</v>
      </c>
    </row>
    <row r="601" spans="1:15" ht="75">
      <c r="A601" s="35" t="s">
        <v>21</v>
      </c>
      <c r="B601" s="42">
        <v>7</v>
      </c>
      <c r="C601" s="198" t="s">
        <v>186</v>
      </c>
      <c r="D601" s="35" t="s">
        <v>259</v>
      </c>
      <c r="E601" s="35" t="s">
        <v>610</v>
      </c>
      <c r="F601" s="35" t="s">
        <v>108</v>
      </c>
      <c r="G601" s="43" t="s">
        <v>925</v>
      </c>
      <c r="H601" s="43">
        <v>2</v>
      </c>
      <c r="I601" s="43">
        <v>2</v>
      </c>
      <c r="J601" s="52">
        <v>382.91</v>
      </c>
      <c r="K601" s="46">
        <f>I601*J601</f>
        <v>765.82</v>
      </c>
      <c r="L601" s="35" t="s">
        <v>16</v>
      </c>
      <c r="M601" s="35"/>
      <c r="N601" s="35"/>
      <c r="O601" s="35" t="s">
        <v>709</v>
      </c>
    </row>
    <row r="602" spans="1:15" ht="18.75">
      <c r="A602" s="35"/>
      <c r="B602" s="42"/>
      <c r="C602" s="198"/>
      <c r="D602" s="35"/>
      <c r="E602" s="35"/>
      <c r="F602" s="35"/>
      <c r="G602" s="43"/>
      <c r="H602" s="43"/>
      <c r="I602" s="43"/>
      <c r="J602" s="52"/>
      <c r="K602" s="46">
        <f>I602*J602</f>
        <v>0</v>
      </c>
      <c r="L602" s="35"/>
      <c r="M602" s="35"/>
      <c r="N602" s="35"/>
      <c r="O602" s="35"/>
    </row>
    <row r="603" spans="1:15" ht="18.75">
      <c r="A603" s="35"/>
      <c r="B603" s="42"/>
      <c r="C603" s="198"/>
      <c r="D603" s="35"/>
      <c r="E603" s="35"/>
      <c r="F603" s="35"/>
      <c r="G603" s="43"/>
      <c r="H603" s="47">
        <f>H600+H601+H602</f>
        <v>12</v>
      </c>
      <c r="I603" s="47">
        <f>I600+I601+I602</f>
        <v>12</v>
      </c>
      <c r="J603" s="48"/>
      <c r="K603" s="48">
        <f>K600+K601+K602</f>
        <v>3669.82</v>
      </c>
      <c r="L603" s="35"/>
      <c r="M603" s="35"/>
      <c r="N603" s="35"/>
      <c r="O603" s="35"/>
    </row>
    <row r="604" spans="1:15" s="123" customFormat="1" ht="37.5">
      <c r="A604" s="118"/>
      <c r="B604" s="119">
        <v>7</v>
      </c>
      <c r="C604" s="183" t="s">
        <v>266</v>
      </c>
      <c r="D604" s="118" t="s">
        <v>441</v>
      </c>
      <c r="E604" s="118" t="s">
        <v>609</v>
      </c>
      <c r="F604" s="118" t="s">
        <v>108</v>
      </c>
      <c r="G604" s="120" t="s">
        <v>136</v>
      </c>
      <c r="H604" s="120">
        <v>26</v>
      </c>
      <c r="I604" s="120">
        <v>26</v>
      </c>
      <c r="J604" s="121">
        <v>441.32</v>
      </c>
      <c r="K604" s="122">
        <f t="shared" ref="K604:K663" si="60">I604*J604</f>
        <v>11474.32</v>
      </c>
      <c r="L604" s="118" t="s">
        <v>16</v>
      </c>
      <c r="M604" s="118"/>
      <c r="N604" s="118"/>
      <c r="O604" s="118" t="s">
        <v>271</v>
      </c>
    </row>
    <row r="605" spans="1:15" s="123" customFormat="1" ht="37.5">
      <c r="A605" s="118"/>
      <c r="B605" s="119">
        <v>7</v>
      </c>
      <c r="C605" s="183" t="s">
        <v>267</v>
      </c>
      <c r="D605" s="118" t="s">
        <v>441</v>
      </c>
      <c r="E605" s="118" t="s">
        <v>609</v>
      </c>
      <c r="F605" s="118" t="s">
        <v>108</v>
      </c>
      <c r="G605" s="120" t="s">
        <v>136</v>
      </c>
      <c r="H605" s="120">
        <v>26</v>
      </c>
      <c r="I605" s="120"/>
      <c r="J605" s="121"/>
      <c r="K605" s="122">
        <f t="shared" si="60"/>
        <v>0</v>
      </c>
      <c r="L605" s="118" t="s">
        <v>16</v>
      </c>
      <c r="M605" s="118"/>
      <c r="N605" s="118"/>
      <c r="O605" s="118" t="s">
        <v>271</v>
      </c>
    </row>
    <row r="606" spans="1:15" ht="37.5">
      <c r="A606" s="35"/>
      <c r="B606" s="42">
        <v>7</v>
      </c>
      <c r="C606" s="198" t="s">
        <v>266</v>
      </c>
      <c r="D606" s="35" t="s">
        <v>441</v>
      </c>
      <c r="E606" s="35" t="s">
        <v>349</v>
      </c>
      <c r="F606" s="35" t="s">
        <v>108</v>
      </c>
      <c r="G606" s="43" t="s">
        <v>218</v>
      </c>
      <c r="H606" s="43">
        <v>15</v>
      </c>
      <c r="I606" s="43">
        <v>15</v>
      </c>
      <c r="J606" s="52">
        <v>520.38</v>
      </c>
      <c r="K606" s="46">
        <f t="shared" si="60"/>
        <v>7805.7</v>
      </c>
      <c r="L606" s="35" t="s">
        <v>16</v>
      </c>
      <c r="M606" s="35"/>
      <c r="N606" s="35"/>
      <c r="O606" s="35" t="s">
        <v>710</v>
      </c>
    </row>
    <row r="607" spans="1:15" ht="37.5">
      <c r="A607" s="35"/>
      <c r="B607" s="42">
        <v>7</v>
      </c>
      <c r="C607" s="198" t="s">
        <v>267</v>
      </c>
      <c r="D607" s="35" t="s">
        <v>441</v>
      </c>
      <c r="E607" s="35" t="s">
        <v>349</v>
      </c>
      <c r="F607" s="35" t="s">
        <v>108</v>
      </c>
      <c r="G607" s="43" t="s">
        <v>218</v>
      </c>
      <c r="H607" s="43">
        <v>15</v>
      </c>
      <c r="I607" s="43"/>
      <c r="J607" s="52"/>
      <c r="K607" s="46">
        <f t="shared" si="60"/>
        <v>0</v>
      </c>
      <c r="L607" s="35" t="s">
        <v>16</v>
      </c>
      <c r="M607" s="35"/>
      <c r="N607" s="35"/>
      <c r="O607" s="35" t="s">
        <v>711</v>
      </c>
    </row>
    <row r="608" spans="1:15" ht="37.5">
      <c r="A608" s="35"/>
      <c r="B608" s="42">
        <v>7</v>
      </c>
      <c r="C608" s="198" t="s">
        <v>266</v>
      </c>
      <c r="D608" s="35" t="s">
        <v>441</v>
      </c>
      <c r="E608" s="35" t="s">
        <v>612</v>
      </c>
      <c r="F608" s="35" t="s">
        <v>108</v>
      </c>
      <c r="G608" s="43" t="s">
        <v>118</v>
      </c>
      <c r="H608" s="43">
        <v>15</v>
      </c>
      <c r="I608" s="43">
        <v>15</v>
      </c>
      <c r="J608" s="52">
        <v>599.72</v>
      </c>
      <c r="K608" s="46">
        <f t="shared" si="60"/>
        <v>8995.8000000000011</v>
      </c>
      <c r="L608" s="35" t="s">
        <v>16</v>
      </c>
      <c r="M608" s="35"/>
      <c r="N608" s="35"/>
      <c r="O608" s="35" t="s">
        <v>712</v>
      </c>
    </row>
    <row r="609" spans="1:15" ht="37.5">
      <c r="A609" s="35"/>
      <c r="B609" s="42">
        <v>7</v>
      </c>
      <c r="C609" s="198" t="s">
        <v>267</v>
      </c>
      <c r="D609" s="35" t="s">
        <v>441</v>
      </c>
      <c r="E609" s="35" t="s">
        <v>612</v>
      </c>
      <c r="F609" s="35" t="s">
        <v>108</v>
      </c>
      <c r="G609" s="43" t="s">
        <v>118</v>
      </c>
      <c r="H609" s="43">
        <v>15</v>
      </c>
      <c r="I609" s="43"/>
      <c r="J609" s="52"/>
      <c r="K609" s="46">
        <f t="shared" si="60"/>
        <v>0</v>
      </c>
      <c r="L609" s="35" t="s">
        <v>16</v>
      </c>
      <c r="M609" s="35"/>
      <c r="N609" s="35"/>
      <c r="O609" s="35" t="s">
        <v>712</v>
      </c>
    </row>
    <row r="610" spans="1:15" ht="37.5">
      <c r="A610" s="35"/>
      <c r="B610" s="42">
        <v>7</v>
      </c>
      <c r="C610" s="198" t="s">
        <v>266</v>
      </c>
      <c r="D610" s="35" t="s">
        <v>441</v>
      </c>
      <c r="E610" s="35" t="s">
        <v>614</v>
      </c>
      <c r="F610" s="35" t="s">
        <v>108</v>
      </c>
      <c r="G610" s="43" t="s">
        <v>585</v>
      </c>
      <c r="H610" s="43">
        <v>15</v>
      </c>
      <c r="I610" s="43">
        <v>15</v>
      </c>
      <c r="J610" s="52">
        <v>659.78</v>
      </c>
      <c r="K610" s="46">
        <f t="shared" si="60"/>
        <v>9896.6999999999989</v>
      </c>
      <c r="L610" s="35" t="s">
        <v>16</v>
      </c>
      <c r="M610" s="35"/>
      <c r="N610" s="35"/>
      <c r="O610" s="35" t="s">
        <v>713</v>
      </c>
    </row>
    <row r="611" spans="1:15" ht="37.5">
      <c r="A611" s="35"/>
      <c r="B611" s="42">
        <v>7</v>
      </c>
      <c r="C611" s="198" t="s">
        <v>267</v>
      </c>
      <c r="D611" s="35" t="s">
        <v>441</v>
      </c>
      <c r="E611" s="35" t="s">
        <v>614</v>
      </c>
      <c r="F611" s="35" t="s">
        <v>108</v>
      </c>
      <c r="G611" s="43" t="s">
        <v>585</v>
      </c>
      <c r="H611" s="43">
        <v>15</v>
      </c>
      <c r="I611" s="43"/>
      <c r="J611" s="52"/>
      <c r="K611" s="46">
        <f t="shared" si="60"/>
        <v>0</v>
      </c>
      <c r="L611" s="35" t="s">
        <v>16</v>
      </c>
      <c r="M611" s="35"/>
      <c r="N611" s="35"/>
      <c r="O611" s="35" t="s">
        <v>714</v>
      </c>
    </row>
    <row r="612" spans="1:15" ht="18.75">
      <c r="A612" s="35"/>
      <c r="B612" s="42"/>
      <c r="C612" s="198"/>
      <c r="D612" s="35"/>
      <c r="E612" s="35"/>
      <c r="F612" s="35"/>
      <c r="G612" s="43"/>
      <c r="H612" s="43"/>
      <c r="I612" s="43"/>
      <c r="J612" s="52"/>
      <c r="K612" s="46"/>
      <c r="L612" s="35"/>
      <c r="M612" s="35"/>
      <c r="N612" s="35"/>
      <c r="O612" s="35"/>
    </row>
    <row r="613" spans="1:15" ht="18.75">
      <c r="A613" s="35"/>
      <c r="B613" s="42"/>
      <c r="C613" s="198"/>
      <c r="D613" s="35"/>
      <c r="E613" s="35"/>
      <c r="F613" s="35"/>
      <c r="G613" s="43"/>
      <c r="H613" s="43"/>
      <c r="I613" s="43"/>
      <c r="J613" s="52"/>
      <c r="K613" s="46"/>
      <c r="L613" s="35"/>
      <c r="M613" s="35"/>
      <c r="N613" s="35"/>
      <c r="O613" s="35"/>
    </row>
    <row r="614" spans="1:15" ht="18.75">
      <c r="A614" s="35"/>
      <c r="B614" s="42"/>
      <c r="C614" s="198"/>
      <c r="D614" s="35"/>
      <c r="E614" s="35"/>
      <c r="F614" s="35"/>
      <c r="G614" s="43"/>
      <c r="H614" s="47">
        <f>H604+H605+H606+H607+H608+H609+H610+H611+H612+H613</f>
        <v>142</v>
      </c>
      <c r="I614" s="47">
        <f>I604+I605+I606+I607+I608+I609+I610+I611+I612+I613</f>
        <v>71</v>
      </c>
      <c r="J614" s="48"/>
      <c r="K614" s="48">
        <f>K604+K605+K606+K607+K608+K609+K610+K611+K612+K613</f>
        <v>38172.519999999997</v>
      </c>
      <c r="L614" s="35"/>
      <c r="M614" s="35"/>
      <c r="N614" s="35"/>
      <c r="O614" s="35"/>
    </row>
    <row r="615" spans="1:15" s="123" customFormat="1" ht="56.25">
      <c r="A615" s="118" t="s">
        <v>146</v>
      </c>
      <c r="B615" s="119">
        <v>7</v>
      </c>
      <c r="C615" s="183" t="s">
        <v>184</v>
      </c>
      <c r="D615" s="118" t="s">
        <v>442</v>
      </c>
      <c r="E615" s="118" t="s">
        <v>850</v>
      </c>
      <c r="F615" s="118" t="s">
        <v>108</v>
      </c>
      <c r="G615" s="120" t="s">
        <v>116</v>
      </c>
      <c r="H615" s="120">
        <v>10</v>
      </c>
      <c r="I615" s="120">
        <v>10</v>
      </c>
      <c r="J615" s="121">
        <v>290.39999999999998</v>
      </c>
      <c r="K615" s="122">
        <f t="shared" si="60"/>
        <v>2904</v>
      </c>
      <c r="L615" s="118" t="s">
        <v>16</v>
      </c>
      <c r="M615" s="118"/>
      <c r="N615" s="118"/>
      <c r="O615" s="118" t="s">
        <v>381</v>
      </c>
    </row>
    <row r="616" spans="1:15" ht="18.75">
      <c r="A616" s="35"/>
      <c r="B616" s="42"/>
      <c r="C616" s="198"/>
      <c r="D616" s="35"/>
      <c r="E616" s="35"/>
      <c r="F616" s="35"/>
      <c r="G616" s="43"/>
      <c r="H616" s="43"/>
      <c r="I616" s="43"/>
      <c r="J616" s="52"/>
      <c r="K616" s="46">
        <f t="shared" si="60"/>
        <v>0</v>
      </c>
      <c r="L616" s="35"/>
      <c r="M616" s="35"/>
      <c r="N616" s="35"/>
      <c r="O616" s="35"/>
    </row>
    <row r="617" spans="1:15" ht="18.75">
      <c r="A617" s="35"/>
      <c r="B617" s="42"/>
      <c r="C617" s="198"/>
      <c r="D617" s="35"/>
      <c r="E617" s="35"/>
      <c r="F617" s="35"/>
      <c r="G617" s="43"/>
      <c r="H617" s="43"/>
      <c r="I617" s="43"/>
      <c r="J617" s="52"/>
      <c r="K617" s="46">
        <f t="shared" si="60"/>
        <v>0</v>
      </c>
      <c r="L617" s="35"/>
      <c r="M617" s="35"/>
      <c r="N617" s="35"/>
      <c r="O617" s="35"/>
    </row>
    <row r="618" spans="1:15" ht="18.75">
      <c r="A618" s="35"/>
      <c r="B618" s="42"/>
      <c r="C618" s="198"/>
      <c r="D618" s="35"/>
      <c r="E618" s="35"/>
      <c r="F618" s="35"/>
      <c r="G618" s="43"/>
      <c r="H618" s="47">
        <f>H615+H616+H617</f>
        <v>10</v>
      </c>
      <c r="I618" s="47">
        <f>I615+I616+I617</f>
        <v>10</v>
      </c>
      <c r="J618" s="48"/>
      <c r="K618" s="48">
        <f>K615+K616+K617</f>
        <v>2904</v>
      </c>
      <c r="L618" s="35"/>
      <c r="M618" s="35"/>
      <c r="N618" s="35"/>
      <c r="O618" s="35"/>
    </row>
    <row r="619" spans="1:15" s="123" customFormat="1" ht="75">
      <c r="A619" s="118"/>
      <c r="B619" s="119">
        <v>7</v>
      </c>
      <c r="C619" s="183" t="s">
        <v>443</v>
      </c>
      <c r="D619" s="138" t="s">
        <v>446</v>
      </c>
      <c r="E619" s="118" t="s">
        <v>341</v>
      </c>
      <c r="F619" s="118" t="s">
        <v>108</v>
      </c>
      <c r="G619" s="120" t="s">
        <v>171</v>
      </c>
      <c r="H619" s="120">
        <v>16</v>
      </c>
      <c r="I619" s="120">
        <v>16</v>
      </c>
      <c r="J619" s="121">
        <v>143</v>
      </c>
      <c r="K619" s="122">
        <f>I619*J619</f>
        <v>2288</v>
      </c>
      <c r="L619" s="118" t="s">
        <v>261</v>
      </c>
      <c r="M619" s="118"/>
      <c r="N619" s="118"/>
      <c r="O619" s="118" t="s">
        <v>449</v>
      </c>
    </row>
    <row r="620" spans="1:15" s="123" customFormat="1" ht="75">
      <c r="A620" s="118"/>
      <c r="B620" s="119">
        <v>7</v>
      </c>
      <c r="C620" s="183" t="s">
        <v>443</v>
      </c>
      <c r="D620" s="138" t="s">
        <v>446</v>
      </c>
      <c r="E620" s="118" t="s">
        <v>589</v>
      </c>
      <c r="F620" s="118" t="s">
        <v>108</v>
      </c>
      <c r="G620" s="120" t="s">
        <v>114</v>
      </c>
      <c r="H620" s="120">
        <v>10</v>
      </c>
      <c r="I620" s="120">
        <v>10</v>
      </c>
      <c r="J620" s="121">
        <v>196.02</v>
      </c>
      <c r="K620" s="122">
        <f t="shared" ref="K620:K628" si="61">I620*J620</f>
        <v>1960.2</v>
      </c>
      <c r="L620" s="118" t="s">
        <v>261</v>
      </c>
      <c r="M620" s="118"/>
      <c r="N620" s="118"/>
      <c r="O620" s="118" t="s">
        <v>715</v>
      </c>
    </row>
    <row r="621" spans="1:15" s="123" customFormat="1" ht="75">
      <c r="A621" s="118"/>
      <c r="B621" s="119">
        <v>7</v>
      </c>
      <c r="C621" s="183" t="s">
        <v>443</v>
      </c>
      <c r="D621" s="138" t="s">
        <v>446</v>
      </c>
      <c r="E621" s="118" t="s">
        <v>609</v>
      </c>
      <c r="F621" s="118" t="s">
        <v>108</v>
      </c>
      <c r="G621" s="120" t="s">
        <v>116</v>
      </c>
      <c r="H621" s="120">
        <v>20</v>
      </c>
      <c r="I621" s="120">
        <v>20</v>
      </c>
      <c r="J621" s="121">
        <v>217.8</v>
      </c>
      <c r="K621" s="122">
        <f t="shared" si="61"/>
        <v>4356</v>
      </c>
      <c r="L621" s="118" t="s">
        <v>16</v>
      </c>
      <c r="M621" s="118"/>
      <c r="N621" s="118"/>
      <c r="O621" s="118" t="s">
        <v>450</v>
      </c>
    </row>
    <row r="622" spans="1:15" ht="75">
      <c r="A622" s="35"/>
      <c r="B622" s="42">
        <v>7</v>
      </c>
      <c r="C622" s="198" t="s">
        <v>443</v>
      </c>
      <c r="D622" s="107" t="s">
        <v>446</v>
      </c>
      <c r="E622" s="35" t="s">
        <v>349</v>
      </c>
      <c r="F622" s="35" t="s">
        <v>108</v>
      </c>
      <c r="G622" s="43" t="s">
        <v>160</v>
      </c>
      <c r="H622" s="43">
        <v>15</v>
      </c>
      <c r="I622" s="43">
        <v>15</v>
      </c>
      <c r="J622" s="52">
        <v>382.32</v>
      </c>
      <c r="K622" s="46">
        <f t="shared" si="61"/>
        <v>5734.8</v>
      </c>
      <c r="L622" s="35" t="s">
        <v>16</v>
      </c>
      <c r="M622" s="35"/>
      <c r="N622" s="35"/>
      <c r="O622" s="35" t="s">
        <v>716</v>
      </c>
    </row>
    <row r="623" spans="1:15" s="123" customFormat="1" ht="37.5">
      <c r="A623" s="118"/>
      <c r="B623" s="119" t="s">
        <v>445</v>
      </c>
      <c r="C623" s="183" t="s">
        <v>444</v>
      </c>
      <c r="D623" s="118" t="s">
        <v>447</v>
      </c>
      <c r="E623" s="118" t="s">
        <v>437</v>
      </c>
      <c r="F623" s="118" t="s">
        <v>108</v>
      </c>
      <c r="G623" s="120" t="s">
        <v>117</v>
      </c>
      <c r="H623" s="120">
        <v>10</v>
      </c>
      <c r="I623" s="120">
        <v>10</v>
      </c>
      <c r="J623" s="121">
        <v>154</v>
      </c>
      <c r="K623" s="122">
        <f t="shared" si="61"/>
        <v>1540</v>
      </c>
      <c r="L623" s="118" t="s">
        <v>16</v>
      </c>
      <c r="M623" s="118"/>
      <c r="N623" s="118"/>
      <c r="O623" s="118" t="s">
        <v>152</v>
      </c>
    </row>
    <row r="624" spans="1:15" s="123" customFormat="1" ht="37.5">
      <c r="A624" s="118"/>
      <c r="B624" s="119" t="s">
        <v>445</v>
      </c>
      <c r="C624" s="183" t="s">
        <v>444</v>
      </c>
      <c r="D624" s="118" t="s">
        <v>447</v>
      </c>
      <c r="E624" s="118" t="s">
        <v>348</v>
      </c>
      <c r="F624" s="118" t="s">
        <v>108</v>
      </c>
      <c r="G624" s="120" t="s">
        <v>116</v>
      </c>
      <c r="H624" s="120">
        <v>72</v>
      </c>
      <c r="I624" s="120">
        <v>72</v>
      </c>
      <c r="J624" s="121">
        <v>242</v>
      </c>
      <c r="K624" s="122">
        <f t="shared" si="61"/>
        <v>17424</v>
      </c>
      <c r="L624" s="118" t="s">
        <v>16</v>
      </c>
      <c r="M624" s="118"/>
      <c r="N624" s="118"/>
      <c r="O624" s="118" t="s">
        <v>451</v>
      </c>
    </row>
    <row r="625" spans="1:15" ht="37.5">
      <c r="A625" s="35"/>
      <c r="B625" s="42" t="s">
        <v>445</v>
      </c>
      <c r="C625" s="198" t="s">
        <v>444</v>
      </c>
      <c r="D625" s="35" t="s">
        <v>447</v>
      </c>
      <c r="E625" s="35" t="s">
        <v>595</v>
      </c>
      <c r="F625" s="35" t="s">
        <v>108</v>
      </c>
      <c r="G625" s="43" t="s">
        <v>448</v>
      </c>
      <c r="H625" s="43">
        <v>50</v>
      </c>
      <c r="I625" s="43">
        <v>50</v>
      </c>
      <c r="J625" s="52">
        <v>404.8</v>
      </c>
      <c r="K625" s="46">
        <f t="shared" si="61"/>
        <v>20240</v>
      </c>
      <c r="L625" s="35" t="s">
        <v>16</v>
      </c>
      <c r="M625" s="35"/>
      <c r="N625" s="35"/>
      <c r="O625" s="35" t="s">
        <v>717</v>
      </c>
    </row>
    <row r="626" spans="1:15" ht="37.5">
      <c r="A626" s="35"/>
      <c r="B626" s="42" t="s">
        <v>445</v>
      </c>
      <c r="C626" s="198" t="s">
        <v>444</v>
      </c>
      <c r="D626" s="35" t="s">
        <v>447</v>
      </c>
      <c r="E626" s="35" t="s">
        <v>359</v>
      </c>
      <c r="F626" s="35" t="s">
        <v>108</v>
      </c>
      <c r="G626" s="43" t="s">
        <v>119</v>
      </c>
      <c r="H626" s="43">
        <v>20</v>
      </c>
      <c r="I626" s="43">
        <v>20</v>
      </c>
      <c r="J626" s="52">
        <v>425.04</v>
      </c>
      <c r="K626" s="46">
        <f t="shared" si="61"/>
        <v>8500.8000000000011</v>
      </c>
      <c r="L626" s="35" t="s">
        <v>16</v>
      </c>
      <c r="M626" s="35"/>
      <c r="N626" s="35"/>
      <c r="O626" s="35" t="s">
        <v>718</v>
      </c>
    </row>
    <row r="627" spans="1:15" s="123" customFormat="1" ht="81.75" customHeight="1">
      <c r="A627" s="118" t="s">
        <v>21</v>
      </c>
      <c r="B627" s="119">
        <v>7</v>
      </c>
      <c r="C627" s="183" t="s">
        <v>283</v>
      </c>
      <c r="D627" s="118" t="s">
        <v>26</v>
      </c>
      <c r="E627" s="118" t="s">
        <v>321</v>
      </c>
      <c r="F627" s="118" t="s">
        <v>108</v>
      </c>
      <c r="G627" s="120" t="s">
        <v>116</v>
      </c>
      <c r="H627" s="120">
        <v>10</v>
      </c>
      <c r="I627" s="120">
        <v>10</v>
      </c>
      <c r="J627" s="121">
        <v>290.39999999999998</v>
      </c>
      <c r="K627" s="122">
        <f t="shared" si="61"/>
        <v>2904</v>
      </c>
      <c r="L627" s="118" t="s">
        <v>16</v>
      </c>
      <c r="M627" s="118"/>
      <c r="N627" s="118"/>
      <c r="O627" s="118" t="s">
        <v>385</v>
      </c>
    </row>
    <row r="628" spans="1:15" ht="75">
      <c r="A628" s="35"/>
      <c r="B628" s="42">
        <v>7</v>
      </c>
      <c r="C628" s="198" t="s">
        <v>443</v>
      </c>
      <c r="D628" s="107" t="s">
        <v>446</v>
      </c>
      <c r="E628" s="35" t="s">
        <v>957</v>
      </c>
      <c r="F628" s="35" t="s">
        <v>108</v>
      </c>
      <c r="G628" s="43" t="s">
        <v>955</v>
      </c>
      <c r="H628" s="43">
        <v>41</v>
      </c>
      <c r="I628" s="43">
        <v>41</v>
      </c>
      <c r="J628" s="52">
        <v>635.25</v>
      </c>
      <c r="K628" s="46">
        <f t="shared" si="61"/>
        <v>26045.25</v>
      </c>
      <c r="L628" s="35" t="s">
        <v>16</v>
      </c>
      <c r="M628" s="35"/>
      <c r="N628" s="35"/>
      <c r="O628" s="35" t="s">
        <v>956</v>
      </c>
    </row>
    <row r="629" spans="1:15" ht="18.75">
      <c r="A629" s="35"/>
      <c r="B629" s="42"/>
      <c r="C629" s="198"/>
      <c r="D629" s="35"/>
      <c r="E629" s="35"/>
      <c r="F629" s="35"/>
      <c r="G629" s="43"/>
      <c r="H629" s="47">
        <f>H619+H620+H621+H622+H623+H624+H625+H626+H627+H628</f>
        <v>264</v>
      </c>
      <c r="I629" s="47">
        <f>I619+I620+I621+I622+I623+I624+I625+I626+I627+I628</f>
        <v>264</v>
      </c>
      <c r="J629" s="48"/>
      <c r="K629" s="48">
        <f>K619+K620+K621+K622+K623+K624+K625+K626+K627+K628</f>
        <v>90993.05</v>
      </c>
      <c r="L629" s="35"/>
      <c r="M629" s="35"/>
      <c r="N629" s="35"/>
      <c r="O629" s="35"/>
    </row>
    <row r="630" spans="1:15" s="123" customFormat="1" ht="37.5">
      <c r="A630" s="118"/>
      <c r="B630" s="119">
        <v>7</v>
      </c>
      <c r="C630" s="183" t="s">
        <v>458</v>
      </c>
      <c r="D630" s="118" t="s">
        <v>459</v>
      </c>
      <c r="E630" s="118" t="s">
        <v>428</v>
      </c>
      <c r="F630" s="118" t="s">
        <v>108</v>
      </c>
      <c r="G630" s="120" t="s">
        <v>116</v>
      </c>
      <c r="H630" s="120">
        <v>20</v>
      </c>
      <c r="I630" s="120">
        <v>20</v>
      </c>
      <c r="J630" s="121">
        <v>230</v>
      </c>
      <c r="K630" s="122">
        <f t="shared" ref="K630:K634" si="62">I630*J630</f>
        <v>4600</v>
      </c>
      <c r="L630" s="118" t="s">
        <v>295</v>
      </c>
      <c r="M630" s="118"/>
      <c r="N630" s="118"/>
      <c r="O630" s="118" t="s">
        <v>719</v>
      </c>
    </row>
    <row r="631" spans="1:15" ht="37.5">
      <c r="A631" s="35"/>
      <c r="B631" s="42">
        <v>7</v>
      </c>
      <c r="C631" s="198" t="s">
        <v>458</v>
      </c>
      <c r="D631" s="35" t="s">
        <v>459</v>
      </c>
      <c r="E631" s="35" t="s">
        <v>424</v>
      </c>
      <c r="F631" s="35" t="s">
        <v>108</v>
      </c>
      <c r="G631" s="43" t="s">
        <v>160</v>
      </c>
      <c r="H631" s="43">
        <v>20</v>
      </c>
      <c r="I631" s="43">
        <v>20</v>
      </c>
      <c r="J631" s="52">
        <v>311</v>
      </c>
      <c r="K631" s="46">
        <f t="shared" si="62"/>
        <v>6220</v>
      </c>
      <c r="L631" s="35" t="s">
        <v>295</v>
      </c>
      <c r="M631" s="35"/>
      <c r="N631" s="35"/>
      <c r="O631" s="35" t="s">
        <v>678</v>
      </c>
    </row>
    <row r="632" spans="1:15" ht="37.5">
      <c r="A632" s="35"/>
      <c r="B632" s="42">
        <v>7</v>
      </c>
      <c r="C632" s="198" t="s">
        <v>458</v>
      </c>
      <c r="D632" s="35" t="s">
        <v>459</v>
      </c>
      <c r="E632" s="35" t="s">
        <v>619</v>
      </c>
      <c r="F632" s="35" t="s">
        <v>108</v>
      </c>
      <c r="G632" s="43" t="s">
        <v>172</v>
      </c>
      <c r="H632" s="43">
        <v>25</v>
      </c>
      <c r="I632" s="43">
        <v>25</v>
      </c>
      <c r="J632" s="52">
        <v>407</v>
      </c>
      <c r="K632" s="46">
        <f t="shared" si="62"/>
        <v>10175</v>
      </c>
      <c r="L632" s="35" t="s">
        <v>295</v>
      </c>
      <c r="M632" s="35"/>
      <c r="N632" s="35"/>
      <c r="O632" s="35" t="s">
        <v>720</v>
      </c>
    </row>
    <row r="633" spans="1:15" ht="18.75">
      <c r="A633" s="35"/>
      <c r="B633" s="42"/>
      <c r="C633" s="198"/>
      <c r="D633" s="35"/>
      <c r="E633" s="35"/>
      <c r="F633" s="35"/>
      <c r="G633" s="43"/>
      <c r="H633" s="43"/>
      <c r="I633" s="43"/>
      <c r="J633" s="52"/>
      <c r="K633" s="46">
        <v>0</v>
      </c>
      <c r="L633" s="35"/>
      <c r="M633" s="35"/>
      <c r="N633" s="35"/>
      <c r="O633" s="35"/>
    </row>
    <row r="634" spans="1:15" ht="18.75">
      <c r="A634" s="35"/>
      <c r="B634" s="42"/>
      <c r="C634" s="198"/>
      <c r="D634" s="35"/>
      <c r="E634" s="35"/>
      <c r="F634" s="35"/>
      <c r="G634" s="43"/>
      <c r="H634" s="43"/>
      <c r="I634" s="43"/>
      <c r="J634" s="52"/>
      <c r="K634" s="46">
        <f t="shared" si="62"/>
        <v>0</v>
      </c>
      <c r="L634" s="35"/>
      <c r="M634" s="35"/>
      <c r="N634" s="35"/>
      <c r="O634" s="35"/>
    </row>
    <row r="635" spans="1:15" ht="18.75">
      <c r="A635" s="35"/>
      <c r="B635" s="42"/>
      <c r="C635" s="198"/>
      <c r="D635" s="35"/>
      <c r="E635" s="35"/>
      <c r="F635" s="35"/>
      <c r="G635" s="43"/>
      <c r="H635" s="47">
        <f>H630+H631+H632+H633+H634</f>
        <v>65</v>
      </c>
      <c r="I635" s="47">
        <f>I630+I631+I632+I633+I634</f>
        <v>65</v>
      </c>
      <c r="J635" s="48"/>
      <c r="K635" s="48">
        <f>K630+K631+K632+K633+K634</f>
        <v>20995</v>
      </c>
      <c r="L635" s="35"/>
      <c r="M635" s="35"/>
      <c r="N635" s="35"/>
      <c r="O635" s="35"/>
    </row>
    <row r="636" spans="1:15" ht="37.5">
      <c r="A636" s="35"/>
      <c r="B636" s="42">
        <v>7</v>
      </c>
      <c r="C636" s="198" t="s">
        <v>461</v>
      </c>
      <c r="D636" s="35" t="s">
        <v>393</v>
      </c>
      <c r="E636" s="35" t="s">
        <v>424</v>
      </c>
      <c r="F636" s="35" t="s">
        <v>108</v>
      </c>
      <c r="G636" s="43" t="s">
        <v>160</v>
      </c>
      <c r="H636" s="43">
        <v>25</v>
      </c>
      <c r="I636" s="43">
        <v>25</v>
      </c>
      <c r="J636" s="52">
        <v>311</v>
      </c>
      <c r="K636" s="46">
        <f t="shared" si="60"/>
        <v>7775</v>
      </c>
      <c r="L636" s="35" t="s">
        <v>295</v>
      </c>
      <c r="M636" s="35"/>
      <c r="N636" s="35"/>
      <c r="O636" s="35" t="s">
        <v>721</v>
      </c>
    </row>
    <row r="637" spans="1:15" ht="37.5">
      <c r="A637" s="35"/>
      <c r="B637" s="42">
        <v>7</v>
      </c>
      <c r="C637" s="198" t="s">
        <v>462</v>
      </c>
      <c r="D637" s="35" t="s">
        <v>394</v>
      </c>
      <c r="E637" s="35" t="s">
        <v>616</v>
      </c>
      <c r="F637" s="35" t="s">
        <v>108</v>
      </c>
      <c r="G637" s="43" t="s">
        <v>172</v>
      </c>
      <c r="H637" s="43">
        <v>42</v>
      </c>
      <c r="I637" s="43">
        <v>42</v>
      </c>
      <c r="J637" s="52">
        <v>363</v>
      </c>
      <c r="K637" s="46">
        <f t="shared" si="60"/>
        <v>15246</v>
      </c>
      <c r="L637" s="35" t="s">
        <v>295</v>
      </c>
      <c r="M637" s="35"/>
      <c r="N637" s="35"/>
      <c r="O637" s="35" t="s">
        <v>686</v>
      </c>
    </row>
    <row r="638" spans="1:15" ht="37.5">
      <c r="A638" s="35"/>
      <c r="B638" s="42">
        <v>7</v>
      </c>
      <c r="C638" s="198" t="s">
        <v>462</v>
      </c>
      <c r="D638" s="35" t="s">
        <v>394</v>
      </c>
      <c r="E638" s="35" t="s">
        <v>617</v>
      </c>
      <c r="F638" s="35" t="s">
        <v>108</v>
      </c>
      <c r="G638" s="43" t="s">
        <v>172</v>
      </c>
      <c r="H638" s="43">
        <v>3</v>
      </c>
      <c r="I638" s="43">
        <v>3</v>
      </c>
      <c r="J638" s="52">
        <v>363</v>
      </c>
      <c r="K638" s="46">
        <f t="shared" si="60"/>
        <v>1089</v>
      </c>
      <c r="L638" s="35" t="s">
        <v>295</v>
      </c>
      <c r="M638" s="35"/>
      <c r="N638" s="35"/>
      <c r="O638" s="35" t="s">
        <v>722</v>
      </c>
    </row>
    <row r="639" spans="1:15" ht="37.5">
      <c r="A639" s="35"/>
      <c r="B639" s="42">
        <v>7</v>
      </c>
      <c r="C639" s="198" t="s">
        <v>462</v>
      </c>
      <c r="D639" s="35" t="s">
        <v>394</v>
      </c>
      <c r="E639" s="35" t="s">
        <v>594</v>
      </c>
      <c r="F639" s="35" t="s">
        <v>108</v>
      </c>
      <c r="G639" s="43" t="s">
        <v>448</v>
      </c>
      <c r="H639" s="43">
        <v>20</v>
      </c>
      <c r="I639" s="43">
        <v>20</v>
      </c>
      <c r="J639" s="52">
        <v>363</v>
      </c>
      <c r="K639" s="46">
        <f t="shared" si="60"/>
        <v>7260</v>
      </c>
      <c r="L639" s="35" t="s">
        <v>295</v>
      </c>
      <c r="M639" s="35"/>
      <c r="N639" s="35"/>
      <c r="O639" s="35" t="s">
        <v>722</v>
      </c>
    </row>
    <row r="640" spans="1:15" s="123" customFormat="1" ht="75">
      <c r="A640" s="118"/>
      <c r="B640" s="119">
        <v>7</v>
      </c>
      <c r="C640" s="183" t="s">
        <v>397</v>
      </c>
      <c r="D640" s="118" t="s">
        <v>398</v>
      </c>
      <c r="E640" s="118" t="s">
        <v>606</v>
      </c>
      <c r="F640" s="118" t="s">
        <v>108</v>
      </c>
      <c r="G640" s="120" t="s">
        <v>112</v>
      </c>
      <c r="H640" s="120">
        <v>6</v>
      </c>
      <c r="I640" s="120">
        <v>6</v>
      </c>
      <c r="J640" s="121">
        <v>302.5</v>
      </c>
      <c r="K640" s="122">
        <f t="shared" si="60"/>
        <v>1815</v>
      </c>
      <c r="L640" s="118" t="s">
        <v>16</v>
      </c>
      <c r="M640" s="118"/>
      <c r="N640" s="118"/>
      <c r="O640" s="118" t="s">
        <v>723</v>
      </c>
    </row>
    <row r="641" spans="1:15" ht="18.75">
      <c r="A641" s="35"/>
      <c r="B641" s="42"/>
      <c r="C641" s="198"/>
      <c r="D641" s="35"/>
      <c r="E641" s="35"/>
      <c r="F641" s="35"/>
      <c r="G641" s="43"/>
      <c r="H641" s="43"/>
      <c r="I641" s="43"/>
      <c r="J641" s="52"/>
      <c r="K641" s="46"/>
      <c r="L641" s="35"/>
      <c r="M641" s="35"/>
      <c r="N641" s="35"/>
      <c r="O641" s="35"/>
    </row>
    <row r="642" spans="1:15" ht="18.75">
      <c r="A642" s="35"/>
      <c r="B642" s="42"/>
      <c r="C642" s="198"/>
      <c r="D642" s="35"/>
      <c r="E642" s="35"/>
      <c r="F642" s="35"/>
      <c r="G642" s="43"/>
      <c r="H642" s="47">
        <f>H636+H637+H638+H639+H640+H641</f>
        <v>96</v>
      </c>
      <c r="I642" s="47">
        <f>I636+I637+I638+I639+I640+I641</f>
        <v>96</v>
      </c>
      <c r="J642" s="48"/>
      <c r="K642" s="48">
        <f>K636+K637+K638+K639+K640+K641</f>
        <v>33185</v>
      </c>
      <c r="L642" s="35"/>
      <c r="M642" s="35"/>
      <c r="N642" s="35"/>
      <c r="O642" s="35"/>
    </row>
    <row r="643" spans="1:15" s="123" customFormat="1" ht="37.5">
      <c r="A643" s="118"/>
      <c r="B643" s="119">
        <v>7</v>
      </c>
      <c r="C643" s="183" t="s">
        <v>287</v>
      </c>
      <c r="D643" s="118" t="s">
        <v>463</v>
      </c>
      <c r="E643" s="118" t="s">
        <v>427</v>
      </c>
      <c r="F643" s="118" t="s">
        <v>108</v>
      </c>
      <c r="G643" s="120" t="s">
        <v>116</v>
      </c>
      <c r="H643" s="120">
        <v>20</v>
      </c>
      <c r="I643" s="120">
        <v>20</v>
      </c>
      <c r="J643" s="121">
        <v>230</v>
      </c>
      <c r="K643" s="122">
        <f t="shared" si="60"/>
        <v>4600</v>
      </c>
      <c r="L643" s="118" t="s">
        <v>295</v>
      </c>
      <c r="M643" s="118"/>
      <c r="N643" s="118"/>
      <c r="O643" s="118" t="s">
        <v>460</v>
      </c>
    </row>
    <row r="644" spans="1:15" s="123" customFormat="1" ht="37.5">
      <c r="A644" s="118"/>
      <c r="B644" s="119">
        <v>7</v>
      </c>
      <c r="C644" s="183" t="s">
        <v>287</v>
      </c>
      <c r="D644" s="118" t="s">
        <v>463</v>
      </c>
      <c r="E644" s="118" t="s">
        <v>428</v>
      </c>
      <c r="F644" s="118" t="s">
        <v>108</v>
      </c>
      <c r="G644" s="120" t="s">
        <v>116</v>
      </c>
      <c r="H644" s="120">
        <v>10</v>
      </c>
      <c r="I644" s="120">
        <v>10</v>
      </c>
      <c r="J644" s="121">
        <v>195</v>
      </c>
      <c r="K644" s="122">
        <f t="shared" si="60"/>
        <v>1950</v>
      </c>
      <c r="L644" s="118" t="s">
        <v>295</v>
      </c>
      <c r="M644" s="118"/>
      <c r="N644" s="118"/>
      <c r="O644" s="118" t="s">
        <v>464</v>
      </c>
    </row>
    <row r="645" spans="1:15" ht="93.75">
      <c r="A645" s="35"/>
      <c r="B645" s="42">
        <v>7</v>
      </c>
      <c r="C645" s="198" t="s">
        <v>287</v>
      </c>
      <c r="D645" s="57" t="s">
        <v>465</v>
      </c>
      <c r="E645" s="35" t="s">
        <v>611</v>
      </c>
      <c r="F645" s="35" t="s">
        <v>108</v>
      </c>
      <c r="G645" s="43" t="s">
        <v>118</v>
      </c>
      <c r="H645" s="43">
        <v>20</v>
      </c>
      <c r="I645" s="43">
        <v>20</v>
      </c>
      <c r="J645" s="52">
        <v>376.53</v>
      </c>
      <c r="K645" s="46">
        <f t="shared" si="60"/>
        <v>7530.5999999999995</v>
      </c>
      <c r="L645" s="35" t="s">
        <v>295</v>
      </c>
      <c r="M645" s="35"/>
      <c r="N645" s="35"/>
      <c r="O645" s="35" t="s">
        <v>680</v>
      </c>
    </row>
    <row r="646" spans="1:15" ht="93.75">
      <c r="A646" s="35"/>
      <c r="B646" s="42">
        <v>7</v>
      </c>
      <c r="C646" s="198" t="s">
        <v>287</v>
      </c>
      <c r="D646" s="57" t="s">
        <v>465</v>
      </c>
      <c r="E646" s="35" t="s">
        <v>613</v>
      </c>
      <c r="F646" s="35" t="s">
        <v>108</v>
      </c>
      <c r="G646" s="43" t="s">
        <v>172</v>
      </c>
      <c r="H646" s="43">
        <v>25</v>
      </c>
      <c r="I646" s="43">
        <v>25</v>
      </c>
      <c r="J646" s="52">
        <v>387.86</v>
      </c>
      <c r="K646" s="46">
        <f t="shared" si="60"/>
        <v>9696.5</v>
      </c>
      <c r="L646" s="35" t="s">
        <v>295</v>
      </c>
      <c r="M646" s="35"/>
      <c r="N646" s="35"/>
      <c r="O646" s="35" t="s">
        <v>704</v>
      </c>
    </row>
    <row r="647" spans="1:15" ht="93.75">
      <c r="A647" s="35"/>
      <c r="B647" s="42">
        <v>7</v>
      </c>
      <c r="C647" s="198" t="s">
        <v>287</v>
      </c>
      <c r="D647" s="57" t="s">
        <v>465</v>
      </c>
      <c r="E647" s="35" t="s">
        <v>614</v>
      </c>
      <c r="F647" s="35" t="s">
        <v>108</v>
      </c>
      <c r="G647" s="43" t="s">
        <v>585</v>
      </c>
      <c r="H647" s="43">
        <v>25</v>
      </c>
      <c r="I647" s="43">
        <v>25</v>
      </c>
      <c r="J647" s="52">
        <v>387.86</v>
      </c>
      <c r="K647" s="46">
        <f t="shared" si="60"/>
        <v>9696.5</v>
      </c>
      <c r="L647" s="35" t="s">
        <v>295</v>
      </c>
      <c r="M647" s="35"/>
      <c r="N647" s="35"/>
      <c r="O647" s="35" t="s">
        <v>704</v>
      </c>
    </row>
    <row r="648" spans="1:15" ht="18.75">
      <c r="A648" s="35"/>
      <c r="B648" s="42"/>
      <c r="C648" s="198"/>
      <c r="D648" s="35"/>
      <c r="E648" s="35"/>
      <c r="F648" s="35"/>
      <c r="G648" s="43"/>
      <c r="H648" s="47">
        <f>H643+H644+H645+H646+H647</f>
        <v>100</v>
      </c>
      <c r="I648" s="47">
        <f>I643+I644+I645+I646+I647</f>
        <v>100</v>
      </c>
      <c r="J648" s="48"/>
      <c r="K648" s="48">
        <f>K643+K644+K645+K646+K647</f>
        <v>33473.599999999999</v>
      </c>
      <c r="L648" s="35"/>
      <c r="M648" s="35"/>
      <c r="N648" s="35"/>
      <c r="O648" s="35"/>
    </row>
    <row r="649" spans="1:15" s="123" customFormat="1" ht="37.5">
      <c r="A649" s="118"/>
      <c r="B649" s="119">
        <v>7</v>
      </c>
      <c r="C649" s="183" t="s">
        <v>405</v>
      </c>
      <c r="D649" s="118" t="s">
        <v>466</v>
      </c>
      <c r="E649" s="118" t="s">
        <v>603</v>
      </c>
      <c r="F649" s="118" t="s">
        <v>108</v>
      </c>
      <c r="G649" s="120" t="s">
        <v>171</v>
      </c>
      <c r="H649" s="120">
        <v>17</v>
      </c>
      <c r="I649" s="120">
        <v>17</v>
      </c>
      <c r="J649" s="121">
        <v>240</v>
      </c>
      <c r="K649" s="122">
        <f t="shared" si="60"/>
        <v>4080</v>
      </c>
      <c r="L649" s="118" t="s">
        <v>176</v>
      </c>
      <c r="M649" s="118"/>
      <c r="N649" s="118"/>
      <c r="O649" s="118" t="s">
        <v>467</v>
      </c>
    </row>
    <row r="650" spans="1:15" s="123" customFormat="1" ht="37.5">
      <c r="A650" s="118"/>
      <c r="B650" s="119">
        <v>7</v>
      </c>
      <c r="C650" s="183" t="s">
        <v>405</v>
      </c>
      <c r="D650" s="118" t="s">
        <v>466</v>
      </c>
      <c r="E650" s="118" t="s">
        <v>604</v>
      </c>
      <c r="F650" s="118" t="s">
        <v>108</v>
      </c>
      <c r="G650" s="120" t="s">
        <v>116</v>
      </c>
      <c r="H650" s="120">
        <v>20</v>
      </c>
      <c r="I650" s="120">
        <v>20</v>
      </c>
      <c r="J650" s="121">
        <v>219.56</v>
      </c>
      <c r="K650" s="122">
        <f t="shared" si="60"/>
        <v>4391.2</v>
      </c>
      <c r="L650" s="118" t="s">
        <v>176</v>
      </c>
      <c r="M650" s="118"/>
      <c r="N650" s="118"/>
      <c r="O650" s="118" t="s">
        <v>305</v>
      </c>
    </row>
    <row r="651" spans="1:15" s="123" customFormat="1" ht="37.5">
      <c r="A651" s="118"/>
      <c r="B651" s="119">
        <v>7</v>
      </c>
      <c r="C651" s="183" t="s">
        <v>405</v>
      </c>
      <c r="D651" s="118" t="s">
        <v>466</v>
      </c>
      <c r="E651" s="118" t="s">
        <v>194</v>
      </c>
      <c r="F651" s="118" t="s">
        <v>108</v>
      </c>
      <c r="G651" s="120" t="s">
        <v>116</v>
      </c>
      <c r="H651" s="120">
        <v>11</v>
      </c>
      <c r="I651" s="120">
        <v>11</v>
      </c>
      <c r="J651" s="121">
        <v>219.56</v>
      </c>
      <c r="K651" s="122">
        <f t="shared" si="60"/>
        <v>2415.16</v>
      </c>
      <c r="L651" s="118" t="s">
        <v>176</v>
      </c>
      <c r="M651" s="118"/>
      <c r="N651" s="118"/>
      <c r="O651" s="118" t="s">
        <v>305</v>
      </c>
    </row>
    <row r="652" spans="1:15" ht="37.5">
      <c r="A652" s="35"/>
      <c r="B652" s="42">
        <v>7</v>
      </c>
      <c r="C652" s="198" t="s">
        <v>405</v>
      </c>
      <c r="D652" s="35" t="s">
        <v>466</v>
      </c>
      <c r="E652" s="35" t="s">
        <v>618</v>
      </c>
      <c r="F652" s="35" t="s">
        <v>108</v>
      </c>
      <c r="G652" s="43" t="s">
        <v>172</v>
      </c>
      <c r="H652" s="43">
        <v>45</v>
      </c>
      <c r="I652" s="43">
        <v>45</v>
      </c>
      <c r="J652" s="52">
        <v>381</v>
      </c>
      <c r="K652" s="46">
        <f>J652*I652</f>
        <v>17145</v>
      </c>
      <c r="L652" s="35" t="s">
        <v>176</v>
      </c>
      <c r="M652" s="35"/>
      <c r="N652" s="35"/>
      <c r="O652" s="35" t="s">
        <v>724</v>
      </c>
    </row>
    <row r="653" spans="1:15" ht="37.5">
      <c r="A653" s="35"/>
      <c r="B653" s="42">
        <v>7</v>
      </c>
      <c r="C653" s="198" t="s">
        <v>405</v>
      </c>
      <c r="D653" s="35" t="s">
        <v>466</v>
      </c>
      <c r="E653" s="35" t="s">
        <v>620</v>
      </c>
      <c r="F653" s="35" t="s">
        <v>108</v>
      </c>
      <c r="G653" s="43" t="s">
        <v>585</v>
      </c>
      <c r="H653" s="43">
        <v>25</v>
      </c>
      <c r="I653" s="43">
        <v>25</v>
      </c>
      <c r="J653" s="52">
        <v>381</v>
      </c>
      <c r="K653" s="46">
        <f t="shared" ref="K653:K654" si="63">I653*J653</f>
        <v>9525</v>
      </c>
      <c r="L653" s="35" t="s">
        <v>176</v>
      </c>
      <c r="M653" s="35"/>
      <c r="N653" s="35"/>
      <c r="O653" s="35" t="s">
        <v>724</v>
      </c>
    </row>
    <row r="654" spans="1:15" s="123" customFormat="1" ht="75">
      <c r="A654" s="118" t="s">
        <v>21</v>
      </c>
      <c r="B654" s="119">
        <v>7</v>
      </c>
      <c r="C654" s="183" t="s">
        <v>473</v>
      </c>
      <c r="D654" s="118" t="s">
        <v>472</v>
      </c>
      <c r="E654" s="118" t="s">
        <v>606</v>
      </c>
      <c r="F654" s="118" t="s">
        <v>108</v>
      </c>
      <c r="G654" s="120" t="s">
        <v>112</v>
      </c>
      <c r="H654" s="120">
        <v>5</v>
      </c>
      <c r="I654" s="120">
        <v>5</v>
      </c>
      <c r="J654" s="121">
        <v>302.5</v>
      </c>
      <c r="K654" s="122">
        <f t="shared" si="63"/>
        <v>1512.5</v>
      </c>
      <c r="L654" s="118" t="s">
        <v>16</v>
      </c>
      <c r="M654" s="118"/>
      <c r="N654" s="118"/>
      <c r="O654" s="118" t="s">
        <v>246</v>
      </c>
    </row>
    <row r="655" spans="1:15" s="123" customFormat="1" ht="75">
      <c r="A655" s="118" t="s">
        <v>21</v>
      </c>
      <c r="B655" s="119">
        <v>7</v>
      </c>
      <c r="C655" s="183" t="s">
        <v>473</v>
      </c>
      <c r="D655" s="118" t="s">
        <v>472</v>
      </c>
      <c r="E655" s="118" t="s">
        <v>606</v>
      </c>
      <c r="F655" s="118" t="s">
        <v>108</v>
      </c>
      <c r="G655" s="120" t="s">
        <v>116</v>
      </c>
      <c r="H655" s="120">
        <v>5</v>
      </c>
      <c r="I655" s="120">
        <v>5</v>
      </c>
      <c r="J655" s="121">
        <v>302.5</v>
      </c>
      <c r="K655" s="122">
        <f t="shared" si="60"/>
        <v>1512.5</v>
      </c>
      <c r="L655" s="118" t="s">
        <v>16</v>
      </c>
      <c r="M655" s="118"/>
      <c r="N655" s="118"/>
      <c r="O655" s="118" t="s">
        <v>246</v>
      </c>
    </row>
    <row r="656" spans="1:15" ht="18.75">
      <c r="A656" s="35"/>
      <c r="B656" s="42"/>
      <c r="C656" s="198"/>
      <c r="D656" s="35"/>
      <c r="E656" s="35"/>
      <c r="F656" s="35"/>
      <c r="G656" s="43"/>
      <c r="H656" s="47">
        <f>H649+H650+H651+H652+H653+H654+H655</f>
        <v>128</v>
      </c>
      <c r="I656" s="47">
        <f>I649+I650+I651+I652+I653+I654+I655</f>
        <v>128</v>
      </c>
      <c r="J656" s="48"/>
      <c r="K656" s="48">
        <f>K649+K650+K651+K652+K653+K654+K655</f>
        <v>40581.360000000001</v>
      </c>
      <c r="L656" s="35"/>
      <c r="M656" s="35"/>
      <c r="N656" s="35"/>
      <c r="O656" s="35"/>
    </row>
    <row r="657" spans="1:15" s="123" customFormat="1" ht="37.5">
      <c r="A657" s="118"/>
      <c r="B657" s="119">
        <v>7</v>
      </c>
      <c r="C657" s="183" t="s">
        <v>302</v>
      </c>
      <c r="D657" s="118" t="s">
        <v>468</v>
      </c>
      <c r="E657" s="118" t="s">
        <v>604</v>
      </c>
      <c r="F657" s="118" t="s">
        <v>108</v>
      </c>
      <c r="G657" s="120" t="s">
        <v>116</v>
      </c>
      <c r="H657" s="120">
        <v>30</v>
      </c>
      <c r="I657" s="120">
        <v>30</v>
      </c>
      <c r="J657" s="121">
        <v>218.9</v>
      </c>
      <c r="K657" s="122">
        <f t="shared" ref="K657:K660" si="64">I657*J657</f>
        <v>6567</v>
      </c>
      <c r="L657" s="118" t="s">
        <v>176</v>
      </c>
      <c r="M657" s="118"/>
      <c r="N657" s="118"/>
      <c r="O657" s="118" t="s">
        <v>469</v>
      </c>
    </row>
    <row r="658" spans="1:15" ht="37.5">
      <c r="A658" s="35"/>
      <c r="B658" s="42">
        <v>7</v>
      </c>
      <c r="C658" s="198" t="s">
        <v>302</v>
      </c>
      <c r="D658" s="35" t="s">
        <v>468</v>
      </c>
      <c r="E658" s="35" t="s">
        <v>201</v>
      </c>
      <c r="F658" s="35" t="s">
        <v>108</v>
      </c>
      <c r="G658" s="43" t="s">
        <v>160</v>
      </c>
      <c r="H658" s="43">
        <v>20</v>
      </c>
      <c r="I658" s="43">
        <v>20</v>
      </c>
      <c r="J658" s="52">
        <v>275</v>
      </c>
      <c r="K658" s="46">
        <f t="shared" si="64"/>
        <v>5500</v>
      </c>
      <c r="L658" s="35" t="s">
        <v>176</v>
      </c>
      <c r="M658" s="35"/>
      <c r="N658" s="35"/>
      <c r="O658" s="35" t="s">
        <v>638</v>
      </c>
    </row>
    <row r="659" spans="1:15" ht="37.5">
      <c r="A659" s="35"/>
      <c r="B659" s="42">
        <v>7</v>
      </c>
      <c r="C659" s="198" t="s">
        <v>302</v>
      </c>
      <c r="D659" s="35" t="s">
        <v>468</v>
      </c>
      <c r="E659" s="35" t="s">
        <v>620</v>
      </c>
      <c r="F659" s="35" t="s">
        <v>108</v>
      </c>
      <c r="G659" s="43" t="s">
        <v>172</v>
      </c>
      <c r="H659" s="43">
        <v>25</v>
      </c>
      <c r="I659" s="43">
        <v>25</v>
      </c>
      <c r="J659" s="52">
        <v>381</v>
      </c>
      <c r="K659" s="46">
        <f t="shared" si="64"/>
        <v>9525</v>
      </c>
      <c r="L659" s="35" t="s">
        <v>176</v>
      </c>
      <c r="M659" s="35"/>
      <c r="N659" s="35"/>
      <c r="O659" s="35" t="s">
        <v>725</v>
      </c>
    </row>
    <row r="660" spans="1:15" ht="37.5">
      <c r="A660" s="35"/>
      <c r="B660" s="42">
        <v>7</v>
      </c>
      <c r="C660" s="198" t="s">
        <v>302</v>
      </c>
      <c r="D660" s="35" t="s">
        <v>468</v>
      </c>
      <c r="E660" s="35" t="s">
        <v>622</v>
      </c>
      <c r="F660" s="35" t="s">
        <v>108</v>
      </c>
      <c r="G660" s="43" t="s">
        <v>172</v>
      </c>
      <c r="H660" s="43">
        <v>25</v>
      </c>
      <c r="I660" s="43">
        <v>25</v>
      </c>
      <c r="J660" s="52">
        <v>381</v>
      </c>
      <c r="K660" s="46">
        <f t="shared" si="64"/>
        <v>9525</v>
      </c>
      <c r="L660" s="35" t="s">
        <v>176</v>
      </c>
      <c r="M660" s="35"/>
      <c r="N660" s="35"/>
      <c r="O660" s="35" t="s">
        <v>725</v>
      </c>
    </row>
    <row r="661" spans="1:15" ht="18.75">
      <c r="A661" s="35"/>
      <c r="B661" s="42"/>
      <c r="C661" s="198"/>
      <c r="D661" s="35"/>
      <c r="E661" s="35"/>
      <c r="F661" s="35"/>
      <c r="G661" s="43"/>
      <c r="H661" s="43"/>
      <c r="I661" s="43"/>
      <c r="J661" s="52"/>
      <c r="K661" s="46"/>
      <c r="L661" s="35"/>
      <c r="M661" s="35"/>
      <c r="N661" s="35"/>
      <c r="O661" s="35"/>
    </row>
    <row r="662" spans="1:15" s="123" customFormat="1" ht="75">
      <c r="A662" s="118" t="s">
        <v>21</v>
      </c>
      <c r="B662" s="119">
        <v>7</v>
      </c>
      <c r="C662" s="183" t="s">
        <v>400</v>
      </c>
      <c r="D662" s="118" t="s">
        <v>304</v>
      </c>
      <c r="E662" s="118" t="s">
        <v>425</v>
      </c>
      <c r="F662" s="118" t="s">
        <v>108</v>
      </c>
      <c r="G662" s="120" t="s">
        <v>116</v>
      </c>
      <c r="H662" s="120">
        <v>5</v>
      </c>
      <c r="I662" s="120">
        <v>5</v>
      </c>
      <c r="J662" s="121">
        <v>326.7</v>
      </c>
      <c r="K662" s="122">
        <f t="shared" si="60"/>
        <v>1633.5</v>
      </c>
      <c r="L662" s="118" t="s">
        <v>16</v>
      </c>
      <c r="M662" s="118"/>
      <c r="N662" s="118"/>
      <c r="O662" s="118" t="s">
        <v>401</v>
      </c>
    </row>
    <row r="663" spans="1:15" s="123" customFormat="1" ht="75">
      <c r="A663" s="118" t="s">
        <v>21</v>
      </c>
      <c r="B663" s="119">
        <v>7</v>
      </c>
      <c r="C663" s="183" t="s">
        <v>400</v>
      </c>
      <c r="D663" s="118" t="s">
        <v>304</v>
      </c>
      <c r="E663" s="118" t="s">
        <v>321</v>
      </c>
      <c r="F663" s="118" t="s">
        <v>108</v>
      </c>
      <c r="G663" s="120" t="s">
        <v>116</v>
      </c>
      <c r="H663" s="120">
        <v>5</v>
      </c>
      <c r="I663" s="120">
        <v>5</v>
      </c>
      <c r="J663" s="121">
        <v>326.7</v>
      </c>
      <c r="K663" s="122">
        <f t="shared" si="60"/>
        <v>1633.5</v>
      </c>
      <c r="L663" s="118" t="s">
        <v>16</v>
      </c>
      <c r="M663" s="118"/>
      <c r="N663" s="118"/>
      <c r="O663" s="118" t="s">
        <v>401</v>
      </c>
    </row>
    <row r="664" spans="1:15" ht="18.75">
      <c r="A664" s="35"/>
      <c r="B664" s="42"/>
      <c r="C664" s="198"/>
      <c r="D664" s="35"/>
      <c r="E664" s="35"/>
      <c r="F664" s="35"/>
      <c r="G664" s="43"/>
      <c r="H664" s="47">
        <f>H657+H658+H659+H660+H661+H662+H663</f>
        <v>110</v>
      </c>
      <c r="I664" s="47">
        <f>I657+I658+I659+I660+I661+I662+I663</f>
        <v>110</v>
      </c>
      <c r="J664" s="48"/>
      <c r="K664" s="48">
        <f>K657+K658+K659+K660+K661+K662+K663</f>
        <v>34384</v>
      </c>
      <c r="L664" s="35"/>
      <c r="M664" s="35"/>
      <c r="N664" s="35"/>
      <c r="O664" s="35"/>
    </row>
    <row r="665" spans="1:15" ht="37.5">
      <c r="A665" s="35"/>
      <c r="B665" s="42">
        <v>7</v>
      </c>
      <c r="C665" s="198" t="s">
        <v>308</v>
      </c>
      <c r="D665" s="35" t="s">
        <v>452</v>
      </c>
      <c r="E665" s="35" t="s">
        <v>623</v>
      </c>
      <c r="F665" s="35" t="s">
        <v>108</v>
      </c>
      <c r="G665" s="43" t="s">
        <v>172</v>
      </c>
      <c r="H665" s="42">
        <v>65</v>
      </c>
      <c r="I665" s="42">
        <v>65</v>
      </c>
      <c r="J665" s="54">
        <v>397</v>
      </c>
      <c r="K665" s="46">
        <f>I665*J665</f>
        <v>25805</v>
      </c>
      <c r="L665" s="35" t="s">
        <v>315</v>
      </c>
      <c r="M665" s="35"/>
      <c r="N665" s="35"/>
      <c r="O665" s="35" t="s">
        <v>726</v>
      </c>
    </row>
    <row r="666" spans="1:15" ht="18.75">
      <c r="A666" s="35"/>
      <c r="B666" s="42"/>
      <c r="C666" s="198"/>
      <c r="D666" s="35"/>
      <c r="E666" s="35"/>
      <c r="F666" s="35"/>
      <c r="G666" s="43"/>
      <c r="H666" s="42"/>
      <c r="I666" s="42"/>
      <c r="J666" s="54"/>
      <c r="K666" s="46">
        <f t="shared" ref="K666" si="65">I666*J666</f>
        <v>0</v>
      </c>
      <c r="L666" s="35"/>
      <c r="M666" s="35"/>
      <c r="N666" s="35"/>
      <c r="O666" s="35"/>
    </row>
    <row r="667" spans="1:15" s="123" customFormat="1" ht="37.5">
      <c r="A667" s="118"/>
      <c r="B667" s="119">
        <v>7</v>
      </c>
      <c r="C667" s="183" t="s">
        <v>308</v>
      </c>
      <c r="D667" s="118" t="s">
        <v>453</v>
      </c>
      <c r="E667" s="118" t="s">
        <v>607</v>
      </c>
      <c r="F667" s="118" t="s">
        <v>108</v>
      </c>
      <c r="G667" s="120" t="s">
        <v>116</v>
      </c>
      <c r="H667" s="119">
        <v>5</v>
      </c>
      <c r="I667" s="119">
        <v>5</v>
      </c>
      <c r="J667" s="124">
        <v>175</v>
      </c>
      <c r="K667" s="122">
        <f>I667*J667</f>
        <v>875</v>
      </c>
      <c r="L667" s="118" t="s">
        <v>315</v>
      </c>
      <c r="M667" s="118"/>
      <c r="N667" s="118"/>
      <c r="O667" s="118" t="s">
        <v>454</v>
      </c>
    </row>
    <row r="668" spans="1:15" ht="18.75">
      <c r="A668" s="35"/>
      <c r="B668" s="42"/>
      <c r="C668" s="198"/>
      <c r="D668" s="35"/>
      <c r="E668" s="35"/>
      <c r="F668" s="35"/>
      <c r="G668" s="43"/>
      <c r="H668" s="42"/>
      <c r="I668" s="42"/>
      <c r="J668" s="54"/>
      <c r="K668" s="46">
        <f t="shared" ref="K668" si="66">I668*J668</f>
        <v>0</v>
      </c>
      <c r="L668" s="35"/>
      <c r="M668" s="35"/>
      <c r="N668" s="35"/>
      <c r="O668" s="35"/>
    </row>
    <row r="669" spans="1:15" ht="18.75">
      <c r="A669" s="35"/>
      <c r="B669" s="43"/>
      <c r="C669" s="198"/>
      <c r="D669" s="35"/>
      <c r="E669" s="35"/>
      <c r="F669" s="35"/>
      <c r="G669" s="43"/>
      <c r="H669" s="47">
        <f>H665+H666+H667+H668</f>
        <v>70</v>
      </c>
      <c r="I669" s="47">
        <f>I665+I666+I667+I668</f>
        <v>70</v>
      </c>
      <c r="J669" s="48"/>
      <c r="K669" s="48">
        <f>K665+K666+K667+K668</f>
        <v>26680</v>
      </c>
      <c r="L669" s="35"/>
      <c r="M669" s="35"/>
      <c r="N669" s="35"/>
      <c r="O669" s="35"/>
    </row>
    <row r="670" spans="1:15" s="123" customFormat="1" ht="37.5">
      <c r="A670" s="118"/>
      <c r="B670" s="119">
        <v>7</v>
      </c>
      <c r="C670" s="183" t="s">
        <v>455</v>
      </c>
      <c r="D670" s="118" t="s">
        <v>456</v>
      </c>
      <c r="E670" s="118" t="s">
        <v>604</v>
      </c>
      <c r="F670" s="118" t="s">
        <v>108</v>
      </c>
      <c r="G670" s="120" t="s">
        <v>116</v>
      </c>
      <c r="H670" s="119">
        <v>20</v>
      </c>
      <c r="I670" s="119">
        <v>20</v>
      </c>
      <c r="J670" s="124">
        <v>175.89</v>
      </c>
      <c r="K670" s="122">
        <f t="shared" ref="K670:K674" si="67">I670*J670</f>
        <v>3517.7999999999997</v>
      </c>
      <c r="L670" s="118" t="s">
        <v>176</v>
      </c>
      <c r="M670" s="118"/>
      <c r="N670" s="118"/>
      <c r="O670" s="118" t="s">
        <v>727</v>
      </c>
    </row>
    <row r="671" spans="1:15" s="123" customFormat="1" ht="37.5">
      <c r="A671" s="118"/>
      <c r="B671" s="119">
        <v>7</v>
      </c>
      <c r="C671" s="183" t="s">
        <v>455</v>
      </c>
      <c r="D671" s="118" t="s">
        <v>456</v>
      </c>
      <c r="E671" s="118" t="s">
        <v>194</v>
      </c>
      <c r="F671" s="118" t="s">
        <v>108</v>
      </c>
      <c r="G671" s="120" t="s">
        <v>116</v>
      </c>
      <c r="H671" s="119">
        <v>6</v>
      </c>
      <c r="I671" s="119">
        <v>6</v>
      </c>
      <c r="J671" s="124">
        <v>175.89</v>
      </c>
      <c r="K671" s="122">
        <f t="shared" si="67"/>
        <v>1055.3399999999999</v>
      </c>
      <c r="L671" s="118" t="s">
        <v>176</v>
      </c>
      <c r="M671" s="118"/>
      <c r="N671" s="118"/>
      <c r="O671" s="118" t="s">
        <v>728</v>
      </c>
    </row>
    <row r="672" spans="1:15" ht="37.5">
      <c r="A672" s="35"/>
      <c r="B672" s="42">
        <v>7</v>
      </c>
      <c r="C672" s="198" t="s">
        <v>455</v>
      </c>
      <c r="D672" s="35" t="s">
        <v>456</v>
      </c>
      <c r="E672" s="35" t="s">
        <v>201</v>
      </c>
      <c r="F672" s="35" t="s">
        <v>108</v>
      </c>
      <c r="G672" s="43" t="s">
        <v>160</v>
      </c>
      <c r="H672" s="42">
        <v>15</v>
      </c>
      <c r="I672" s="42">
        <v>15</v>
      </c>
      <c r="J672" s="54">
        <v>275</v>
      </c>
      <c r="K672" s="46">
        <f t="shared" si="67"/>
        <v>4125</v>
      </c>
      <c r="L672" s="35" t="s">
        <v>176</v>
      </c>
      <c r="M672" s="35"/>
      <c r="N672" s="35"/>
      <c r="O672" s="35" t="s">
        <v>638</v>
      </c>
    </row>
    <row r="673" spans="1:15" ht="37.5">
      <c r="A673" s="35"/>
      <c r="B673" s="42">
        <v>7</v>
      </c>
      <c r="C673" s="198" t="s">
        <v>455</v>
      </c>
      <c r="D673" s="35" t="s">
        <v>456</v>
      </c>
      <c r="E673" s="35" t="s">
        <v>618</v>
      </c>
      <c r="F673" s="35" t="s">
        <v>108</v>
      </c>
      <c r="G673" s="43" t="s">
        <v>172</v>
      </c>
      <c r="H673" s="42">
        <v>30</v>
      </c>
      <c r="I673" s="42">
        <v>30</v>
      </c>
      <c r="J673" s="54">
        <v>405</v>
      </c>
      <c r="K673" s="46">
        <f t="shared" si="67"/>
        <v>12150</v>
      </c>
      <c r="L673" s="35" t="s">
        <v>176</v>
      </c>
      <c r="M673" s="35"/>
      <c r="N673" s="35"/>
      <c r="O673" s="35" t="s">
        <v>729</v>
      </c>
    </row>
    <row r="674" spans="1:15" ht="37.5">
      <c r="A674" s="35"/>
      <c r="B674" s="42">
        <v>7</v>
      </c>
      <c r="C674" s="198" t="s">
        <v>455</v>
      </c>
      <c r="D674" s="35" t="s">
        <v>456</v>
      </c>
      <c r="E674" s="35" t="s">
        <v>620</v>
      </c>
      <c r="F674" s="35" t="s">
        <v>108</v>
      </c>
      <c r="G674" s="43" t="s">
        <v>585</v>
      </c>
      <c r="H674" s="42">
        <v>25</v>
      </c>
      <c r="I674" s="42">
        <v>25</v>
      </c>
      <c r="J674" s="54">
        <v>405</v>
      </c>
      <c r="K674" s="46">
        <f t="shared" si="67"/>
        <v>10125</v>
      </c>
      <c r="L674" s="35" t="s">
        <v>176</v>
      </c>
      <c r="M674" s="35"/>
      <c r="N674" s="35"/>
      <c r="O674" s="35" t="s">
        <v>729</v>
      </c>
    </row>
    <row r="675" spans="1:15" ht="18.75">
      <c r="A675" s="35"/>
      <c r="B675" s="43"/>
      <c r="C675" s="198"/>
      <c r="D675" s="35"/>
      <c r="E675" s="35"/>
      <c r="F675" s="35"/>
      <c r="G675" s="43"/>
      <c r="H675" s="47">
        <f>H670+H671+H672+H673+H674</f>
        <v>96</v>
      </c>
      <c r="I675" s="47">
        <f>I670+I671+I672+I673+I674</f>
        <v>96</v>
      </c>
      <c r="J675" s="48"/>
      <c r="K675" s="48">
        <f>K670+K671+K672+K673+K674</f>
        <v>30973.14</v>
      </c>
      <c r="L675" s="35"/>
      <c r="M675" s="35"/>
      <c r="N675" s="35"/>
      <c r="O675" s="35"/>
    </row>
    <row r="676" spans="1:15" s="123" customFormat="1" ht="37.5">
      <c r="A676" s="118"/>
      <c r="B676" s="119">
        <v>7</v>
      </c>
      <c r="C676" s="183" t="s">
        <v>309</v>
      </c>
      <c r="D676" s="118" t="s">
        <v>310</v>
      </c>
      <c r="E676" s="118" t="s">
        <v>348</v>
      </c>
      <c r="F676" s="118" t="s">
        <v>108</v>
      </c>
      <c r="G676" s="120" t="s">
        <v>116</v>
      </c>
      <c r="H676" s="119">
        <v>7</v>
      </c>
      <c r="I676" s="119">
        <v>7</v>
      </c>
      <c r="J676" s="124">
        <v>205.7</v>
      </c>
      <c r="K676" s="122">
        <f>J676*I676</f>
        <v>1439.8999999999999</v>
      </c>
      <c r="L676" s="118" t="s">
        <v>16</v>
      </c>
      <c r="M676" s="118"/>
      <c r="N676" s="118"/>
      <c r="O676" s="118" t="s">
        <v>470</v>
      </c>
    </row>
    <row r="677" spans="1:15" s="123" customFormat="1" ht="37.5">
      <c r="A677" s="118"/>
      <c r="B677" s="119">
        <v>7</v>
      </c>
      <c r="C677" s="183" t="s">
        <v>309</v>
      </c>
      <c r="D677" s="118" t="s">
        <v>310</v>
      </c>
      <c r="E677" s="118" t="s">
        <v>605</v>
      </c>
      <c r="F677" s="118" t="s">
        <v>108</v>
      </c>
      <c r="G677" s="120" t="s">
        <v>116</v>
      </c>
      <c r="H677" s="119">
        <v>30</v>
      </c>
      <c r="I677" s="119">
        <v>30</v>
      </c>
      <c r="J677" s="124">
        <v>205.7</v>
      </c>
      <c r="K677" s="122">
        <f>J677*I677</f>
        <v>6171</v>
      </c>
      <c r="L677" s="118" t="s">
        <v>16</v>
      </c>
      <c r="M677" s="118"/>
      <c r="N677" s="118"/>
      <c r="O677" s="118" t="s">
        <v>470</v>
      </c>
    </row>
    <row r="678" spans="1:15" ht="18.75">
      <c r="A678" s="35"/>
      <c r="B678" s="43"/>
      <c r="C678" s="198"/>
      <c r="D678" s="35"/>
      <c r="E678" s="35"/>
      <c r="F678" s="35"/>
      <c r="G678" s="43"/>
      <c r="H678" s="42"/>
      <c r="I678" s="42"/>
      <c r="J678" s="54"/>
      <c r="K678" s="46">
        <v>0</v>
      </c>
      <c r="L678" s="35"/>
      <c r="M678" s="35"/>
      <c r="N678" s="35"/>
      <c r="O678" s="35"/>
    </row>
    <row r="679" spans="1:15" ht="18.75">
      <c r="A679" s="35"/>
      <c r="B679" s="43"/>
      <c r="C679" s="198"/>
      <c r="D679" s="35"/>
      <c r="E679" s="35"/>
      <c r="F679" s="35"/>
      <c r="G679" s="43"/>
      <c r="H679" s="42"/>
      <c r="I679" s="42"/>
      <c r="J679" s="54"/>
      <c r="K679" s="46">
        <f t="shared" ref="K679" si="68">J679*I679</f>
        <v>0</v>
      </c>
      <c r="L679" s="35"/>
      <c r="M679" s="35"/>
      <c r="N679" s="35"/>
      <c r="O679" s="35"/>
    </row>
    <row r="680" spans="1:15" ht="18.75">
      <c r="A680" s="35"/>
      <c r="B680" s="43"/>
      <c r="C680" s="198"/>
      <c r="D680" s="35"/>
      <c r="E680" s="35"/>
      <c r="F680" s="35"/>
      <c r="G680" s="43"/>
      <c r="H680" s="47">
        <f>H676+H677+H678+H679</f>
        <v>37</v>
      </c>
      <c r="I680" s="47">
        <f>I676+I677+I678+I679</f>
        <v>37</v>
      </c>
      <c r="J680" s="48"/>
      <c r="K680" s="48">
        <f>K676+K677+K678+K679</f>
        <v>7610.9</v>
      </c>
      <c r="L680" s="35"/>
      <c r="M680" s="35"/>
      <c r="N680" s="35"/>
      <c r="O680" s="35"/>
    </row>
    <row r="681" spans="1:15" ht="37.5">
      <c r="A681" s="35"/>
      <c r="B681" s="42">
        <v>7</v>
      </c>
      <c r="C681" s="198" t="s">
        <v>312</v>
      </c>
      <c r="D681" s="35" t="s">
        <v>311</v>
      </c>
      <c r="E681" s="35" t="s">
        <v>621</v>
      </c>
      <c r="F681" s="35" t="s">
        <v>108</v>
      </c>
      <c r="G681" s="43" t="s">
        <v>585</v>
      </c>
      <c r="H681" s="42">
        <v>2</v>
      </c>
      <c r="I681" s="42">
        <v>2</v>
      </c>
      <c r="J681" s="54">
        <v>334</v>
      </c>
      <c r="K681" s="46">
        <f>J681*I681</f>
        <v>668</v>
      </c>
      <c r="L681" s="35" t="s">
        <v>316</v>
      </c>
      <c r="M681" s="35"/>
      <c r="N681" s="35"/>
      <c r="O681" s="35" t="s">
        <v>688</v>
      </c>
    </row>
    <row r="682" spans="1:15" ht="56.25">
      <c r="A682" s="35"/>
      <c r="B682" s="42">
        <v>7</v>
      </c>
      <c r="C682" s="198" t="s">
        <v>313</v>
      </c>
      <c r="D682" s="35" t="s">
        <v>314</v>
      </c>
      <c r="E682" s="35" t="s">
        <v>621</v>
      </c>
      <c r="F682" s="35" t="s">
        <v>108</v>
      </c>
      <c r="G682" s="43" t="s">
        <v>585</v>
      </c>
      <c r="H682" s="42">
        <v>2</v>
      </c>
      <c r="I682" s="42">
        <v>2</v>
      </c>
      <c r="J682" s="54">
        <v>334</v>
      </c>
      <c r="K682" s="46">
        <f t="shared" ref="K682:K684" si="69">J682*I682</f>
        <v>668</v>
      </c>
      <c r="L682" s="35" t="s">
        <v>316</v>
      </c>
      <c r="M682" s="35"/>
      <c r="N682" s="35"/>
      <c r="O682" s="35" t="s">
        <v>688</v>
      </c>
    </row>
    <row r="683" spans="1:15" s="123" customFormat="1" ht="37.5">
      <c r="A683" s="118"/>
      <c r="B683" s="119">
        <v>7</v>
      </c>
      <c r="C683" s="183" t="s">
        <v>410</v>
      </c>
      <c r="D683" s="118" t="s">
        <v>471</v>
      </c>
      <c r="E683" s="118" t="s">
        <v>606</v>
      </c>
      <c r="F683" s="118" t="s">
        <v>108</v>
      </c>
      <c r="G683" s="120" t="s">
        <v>112</v>
      </c>
      <c r="H683" s="119">
        <v>2</v>
      </c>
      <c r="I683" s="119">
        <v>2</v>
      </c>
      <c r="J683" s="124">
        <v>290.39999999999998</v>
      </c>
      <c r="K683" s="122">
        <f t="shared" si="69"/>
        <v>580.79999999999995</v>
      </c>
      <c r="L683" s="118" t="s">
        <v>16</v>
      </c>
      <c r="M683" s="118"/>
      <c r="N683" s="118"/>
      <c r="O683" s="118" t="s">
        <v>414</v>
      </c>
    </row>
    <row r="684" spans="1:15" ht="18.75">
      <c r="A684" s="35"/>
      <c r="B684" s="43"/>
      <c r="C684" s="198"/>
      <c r="D684" s="35"/>
      <c r="E684" s="35"/>
      <c r="F684" s="35"/>
      <c r="G684" s="43"/>
      <c r="H684" s="42"/>
      <c r="I684" s="42"/>
      <c r="J684" s="54"/>
      <c r="K684" s="46">
        <f t="shared" si="69"/>
        <v>0</v>
      </c>
      <c r="L684" s="35"/>
      <c r="M684" s="35"/>
      <c r="N684" s="35"/>
      <c r="O684" s="35"/>
    </row>
    <row r="685" spans="1:15" ht="18.75">
      <c r="A685" s="35"/>
      <c r="B685" s="43"/>
      <c r="C685" s="198"/>
      <c r="D685" s="35"/>
      <c r="E685" s="35"/>
      <c r="F685" s="35"/>
      <c r="G685" s="43"/>
      <c r="H685" s="47">
        <f>SUM(H681:H684)</f>
        <v>6</v>
      </c>
      <c r="I685" s="47">
        <f>SUM(I681:I684)</f>
        <v>6</v>
      </c>
      <c r="J685" s="48"/>
      <c r="K685" s="48">
        <f>SUM(K681:K684)</f>
        <v>1916.8</v>
      </c>
      <c r="L685" s="35"/>
      <c r="M685" s="35"/>
      <c r="N685" s="35"/>
      <c r="O685" s="35"/>
    </row>
    <row r="686" spans="1:15" ht="56.25">
      <c r="A686" s="35"/>
      <c r="B686" s="119">
        <v>7</v>
      </c>
      <c r="C686" s="213" t="s">
        <v>795</v>
      </c>
      <c r="D686" s="146" t="s">
        <v>942</v>
      </c>
      <c r="E686" s="147" t="s">
        <v>796</v>
      </c>
      <c r="F686" s="118" t="s">
        <v>108</v>
      </c>
      <c r="G686" s="120" t="s">
        <v>931</v>
      </c>
      <c r="H686" s="148">
        <v>1</v>
      </c>
      <c r="I686" s="148">
        <v>1</v>
      </c>
      <c r="J686" s="148">
        <v>490</v>
      </c>
      <c r="K686" s="148">
        <f>J686*I686</f>
        <v>490</v>
      </c>
      <c r="L686" s="133"/>
      <c r="M686" s="35"/>
      <c r="N686" s="35"/>
      <c r="O686" s="35"/>
    </row>
    <row r="687" spans="1:15" ht="18.75">
      <c r="A687" s="35"/>
      <c r="B687" s="43"/>
      <c r="C687" s="198"/>
      <c r="D687" s="35"/>
      <c r="E687" s="35"/>
      <c r="F687" s="35"/>
      <c r="G687" s="43"/>
      <c r="H687" s="42"/>
      <c r="I687" s="42"/>
      <c r="J687" s="54"/>
      <c r="K687" s="46">
        <f t="shared" ref="K687:K690" si="70">J687*I687</f>
        <v>0</v>
      </c>
      <c r="L687" s="35"/>
      <c r="M687" s="35"/>
      <c r="N687" s="35"/>
      <c r="O687" s="35"/>
    </row>
    <row r="688" spans="1:15" ht="18.75">
      <c r="A688" s="35"/>
      <c r="B688" s="43"/>
      <c r="C688" s="196"/>
      <c r="D688" s="35"/>
      <c r="E688" s="35"/>
      <c r="F688" s="35"/>
      <c r="G688" s="43"/>
      <c r="H688" s="42"/>
      <c r="I688" s="42"/>
      <c r="J688" s="54"/>
      <c r="K688" s="46">
        <f t="shared" si="70"/>
        <v>0</v>
      </c>
      <c r="L688" s="35"/>
      <c r="M688" s="35"/>
      <c r="N688" s="35"/>
      <c r="O688" s="35"/>
    </row>
    <row r="689" spans="1:15" ht="18.75">
      <c r="A689" s="35"/>
      <c r="B689" s="43"/>
      <c r="C689" s="198"/>
      <c r="D689" s="35"/>
      <c r="E689" s="35"/>
      <c r="F689" s="35"/>
      <c r="G689" s="43"/>
      <c r="H689" s="42"/>
      <c r="I689" s="42"/>
      <c r="J689" s="54"/>
      <c r="K689" s="46">
        <f t="shared" si="70"/>
        <v>0</v>
      </c>
      <c r="L689" s="35"/>
      <c r="M689" s="35"/>
      <c r="N689" s="35"/>
      <c r="O689" s="35"/>
    </row>
    <row r="690" spans="1:15" ht="18.75">
      <c r="A690" s="35"/>
      <c r="B690" s="43"/>
      <c r="C690" s="198"/>
      <c r="D690" s="35"/>
      <c r="E690" s="35"/>
      <c r="F690" s="35"/>
      <c r="G690" s="43"/>
      <c r="H690" s="42"/>
      <c r="I690" s="42"/>
      <c r="J690" s="54"/>
      <c r="K690" s="46">
        <f t="shared" si="70"/>
        <v>0</v>
      </c>
      <c r="L690" s="35"/>
      <c r="M690" s="35"/>
      <c r="N690" s="35"/>
      <c r="O690" s="35"/>
    </row>
    <row r="691" spans="1:15" ht="18.75">
      <c r="A691" s="35"/>
      <c r="B691" s="43"/>
      <c r="C691" s="198"/>
      <c r="D691" s="35"/>
      <c r="E691" s="35"/>
      <c r="F691" s="35"/>
      <c r="G691" s="43"/>
      <c r="H691" s="47">
        <f>SUM(H686:H690)</f>
        <v>1</v>
      </c>
      <c r="I691" s="47">
        <f>SUM(I686:I690)</f>
        <v>1</v>
      </c>
      <c r="J691" s="48"/>
      <c r="K691" s="48">
        <f>SUM(K686:K690)</f>
        <v>490</v>
      </c>
      <c r="L691" s="35"/>
      <c r="M691" s="35"/>
      <c r="N691" s="35"/>
      <c r="O691" s="35"/>
    </row>
    <row r="692" spans="1:15" ht="93.75">
      <c r="A692" s="35"/>
      <c r="B692" s="43">
        <v>7</v>
      </c>
      <c r="C692" s="198" t="s">
        <v>901</v>
      </c>
      <c r="D692" s="35" t="s">
        <v>902</v>
      </c>
      <c r="E692" s="173" t="s">
        <v>900</v>
      </c>
      <c r="F692" s="173" t="s">
        <v>900</v>
      </c>
      <c r="G692" s="43" t="s">
        <v>827</v>
      </c>
      <c r="H692" s="42">
        <v>100</v>
      </c>
      <c r="I692" s="42">
        <v>100</v>
      </c>
      <c r="J692" s="54">
        <v>371.36</v>
      </c>
      <c r="K692" s="46">
        <f t="shared" ref="K692:K696" si="71">J692*I692</f>
        <v>37136</v>
      </c>
      <c r="L692" s="35" t="s">
        <v>16</v>
      </c>
      <c r="M692" s="35"/>
      <c r="N692" s="35"/>
      <c r="O692" s="35" t="s">
        <v>904</v>
      </c>
    </row>
    <row r="693" spans="1:15" ht="93.75">
      <c r="A693" s="35"/>
      <c r="B693" s="43">
        <v>7</v>
      </c>
      <c r="C693" s="198" t="s">
        <v>901</v>
      </c>
      <c r="D693" s="35" t="s">
        <v>902</v>
      </c>
      <c r="E693" s="35" t="s">
        <v>903</v>
      </c>
      <c r="F693" s="173" t="s">
        <v>900</v>
      </c>
      <c r="G693" s="43" t="s">
        <v>827</v>
      </c>
      <c r="H693" s="42">
        <v>38</v>
      </c>
      <c r="I693" s="42">
        <v>38</v>
      </c>
      <c r="J693" s="54">
        <v>371.36</v>
      </c>
      <c r="K693" s="46">
        <f t="shared" si="71"/>
        <v>14111.68</v>
      </c>
      <c r="L693" s="35" t="s">
        <v>16</v>
      </c>
      <c r="M693" s="35"/>
      <c r="N693" s="35"/>
      <c r="O693" s="35" t="s">
        <v>904</v>
      </c>
    </row>
    <row r="694" spans="1:15" ht="18.75">
      <c r="A694" s="35"/>
      <c r="B694" s="43"/>
      <c r="C694" s="198"/>
      <c r="D694" s="35"/>
      <c r="E694" s="35"/>
      <c r="F694" s="35"/>
      <c r="G694" s="43"/>
      <c r="H694" s="42"/>
      <c r="I694" s="42"/>
      <c r="J694" s="54"/>
      <c r="K694" s="46">
        <f t="shared" si="71"/>
        <v>0</v>
      </c>
      <c r="L694" s="35"/>
      <c r="M694" s="35"/>
      <c r="N694" s="35"/>
      <c r="O694" s="35"/>
    </row>
    <row r="695" spans="1:15" ht="18.75">
      <c r="A695" s="35"/>
      <c r="B695" s="43"/>
      <c r="C695" s="198"/>
      <c r="D695" s="35"/>
      <c r="E695" s="35"/>
      <c r="F695" s="35"/>
      <c r="G695" s="43"/>
      <c r="H695" s="42"/>
      <c r="I695" s="42"/>
      <c r="J695" s="54"/>
      <c r="K695" s="46">
        <f t="shared" si="71"/>
        <v>0</v>
      </c>
      <c r="L695" s="35"/>
      <c r="M695" s="35"/>
      <c r="N695" s="35"/>
      <c r="O695" s="35"/>
    </row>
    <row r="696" spans="1:15" ht="18.75">
      <c r="A696" s="35"/>
      <c r="B696" s="43"/>
      <c r="C696" s="198"/>
      <c r="D696" s="35"/>
      <c r="E696" s="35"/>
      <c r="F696" s="35"/>
      <c r="G696" s="43"/>
      <c r="H696" s="42"/>
      <c r="I696" s="42"/>
      <c r="J696" s="54"/>
      <c r="K696" s="46">
        <f t="shared" si="71"/>
        <v>0</v>
      </c>
      <c r="L696" s="35"/>
      <c r="M696" s="35"/>
      <c r="N696" s="35"/>
      <c r="O696" s="35"/>
    </row>
    <row r="697" spans="1:15" ht="18.75">
      <c r="A697" s="35"/>
      <c r="B697" s="43"/>
      <c r="C697" s="198"/>
      <c r="D697" s="35"/>
      <c r="E697" s="35"/>
      <c r="F697" s="35"/>
      <c r="G697" s="43"/>
      <c r="H697" s="47">
        <f>SUM(H692:H696)</f>
        <v>138</v>
      </c>
      <c r="I697" s="47">
        <f>SUM(I692:I696)</f>
        <v>138</v>
      </c>
      <c r="J697" s="48"/>
      <c r="K697" s="48">
        <f>SUM(K692:K696)</f>
        <v>51247.68</v>
      </c>
      <c r="L697" s="35"/>
      <c r="M697" s="35"/>
      <c r="N697" s="35"/>
      <c r="O697" s="35"/>
    </row>
    <row r="698" spans="1:15" ht="37.5">
      <c r="A698" s="35"/>
      <c r="B698" s="42">
        <v>8</v>
      </c>
      <c r="C698" s="198" t="s">
        <v>165</v>
      </c>
      <c r="D698" s="26" t="s">
        <v>277</v>
      </c>
      <c r="E698" s="35" t="s">
        <v>595</v>
      </c>
      <c r="F698" s="35" t="s">
        <v>108</v>
      </c>
      <c r="G698" s="43" t="s">
        <v>448</v>
      </c>
      <c r="H698" s="43">
        <v>62</v>
      </c>
      <c r="I698" s="43">
        <v>62</v>
      </c>
      <c r="J698" s="52">
        <v>537.35</v>
      </c>
      <c r="K698" s="46">
        <f>J698*I698</f>
        <v>33315.700000000004</v>
      </c>
      <c r="L698" s="35" t="s">
        <v>16</v>
      </c>
      <c r="M698" s="35"/>
      <c r="N698" s="35"/>
      <c r="O698" s="35" t="s">
        <v>474</v>
      </c>
    </row>
    <row r="699" spans="1:15" s="123" customFormat="1" ht="37.5">
      <c r="A699" s="133"/>
      <c r="B699" s="119">
        <v>8</v>
      </c>
      <c r="C699" s="183" t="s">
        <v>165</v>
      </c>
      <c r="D699" s="134" t="s">
        <v>438</v>
      </c>
      <c r="E699" s="118" t="s">
        <v>192</v>
      </c>
      <c r="F699" s="118" t="s">
        <v>108</v>
      </c>
      <c r="G699" s="120" t="s">
        <v>136</v>
      </c>
      <c r="H699" s="135">
        <v>22</v>
      </c>
      <c r="I699" s="135">
        <v>22</v>
      </c>
      <c r="J699" s="136">
        <v>389</v>
      </c>
      <c r="K699" s="122">
        <f>J699*I699</f>
        <v>8558</v>
      </c>
      <c r="L699" s="133" t="s">
        <v>177</v>
      </c>
      <c r="M699" s="133"/>
      <c r="N699" s="133"/>
      <c r="O699" s="118" t="s">
        <v>249</v>
      </c>
    </row>
    <row r="700" spans="1:15" s="137" customFormat="1" ht="37.5">
      <c r="A700" s="133"/>
      <c r="B700" s="119">
        <v>8</v>
      </c>
      <c r="C700" s="183" t="s">
        <v>165</v>
      </c>
      <c r="D700" s="134" t="s">
        <v>438</v>
      </c>
      <c r="E700" s="118" t="s">
        <v>564</v>
      </c>
      <c r="F700" s="118" t="s">
        <v>108</v>
      </c>
      <c r="G700" s="120" t="s">
        <v>136</v>
      </c>
      <c r="H700" s="135">
        <v>15</v>
      </c>
      <c r="I700" s="135">
        <v>15</v>
      </c>
      <c r="J700" s="136">
        <v>389</v>
      </c>
      <c r="K700" s="122">
        <f>J700*I700</f>
        <v>5835</v>
      </c>
      <c r="L700" s="133" t="s">
        <v>177</v>
      </c>
      <c r="M700" s="133"/>
      <c r="N700" s="133"/>
      <c r="O700" s="118" t="s">
        <v>249</v>
      </c>
    </row>
    <row r="701" spans="1:15" s="34" customFormat="1" ht="18.75">
      <c r="A701" s="7"/>
      <c r="B701" s="7"/>
      <c r="C701" s="210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spans="1:15" ht="18.75">
      <c r="A702" s="35"/>
      <c r="B702" s="42"/>
      <c r="C702" s="198"/>
      <c r="D702" s="35"/>
      <c r="E702" s="35"/>
      <c r="F702" s="35"/>
      <c r="G702" s="43"/>
      <c r="H702" s="47">
        <f>H698+H699+H700+H701</f>
        <v>99</v>
      </c>
      <c r="I702" s="47">
        <f>I698+I699+I700+I701</f>
        <v>99</v>
      </c>
      <c r="J702" s="48"/>
      <c r="K702" s="48">
        <f>K698+K699+K700+K701</f>
        <v>47708.700000000004</v>
      </c>
      <c r="L702" s="35"/>
      <c r="M702" s="35"/>
      <c r="N702" s="35"/>
      <c r="O702" s="35"/>
    </row>
    <row r="703" spans="1:15" s="123" customFormat="1" ht="37.5">
      <c r="A703" s="118"/>
      <c r="B703" s="119">
        <v>8</v>
      </c>
      <c r="C703" s="183" t="s">
        <v>167</v>
      </c>
      <c r="D703" s="132" t="s">
        <v>363</v>
      </c>
      <c r="E703" s="118" t="s">
        <v>321</v>
      </c>
      <c r="F703" s="118" t="s">
        <v>108</v>
      </c>
      <c r="G703" s="120" t="s">
        <v>116</v>
      </c>
      <c r="H703" s="120">
        <v>10</v>
      </c>
      <c r="I703" s="120">
        <v>10</v>
      </c>
      <c r="J703" s="121">
        <v>266.2</v>
      </c>
      <c r="K703" s="122">
        <f>I703*J703</f>
        <v>2662</v>
      </c>
      <c r="L703" s="118" t="s">
        <v>16</v>
      </c>
      <c r="M703" s="118"/>
      <c r="N703" s="118"/>
      <c r="O703" s="118" t="s">
        <v>439</v>
      </c>
    </row>
    <row r="704" spans="1:15" s="123" customFormat="1" ht="37.5">
      <c r="A704" s="118"/>
      <c r="B704" s="119">
        <v>8</v>
      </c>
      <c r="C704" s="183" t="s">
        <v>167</v>
      </c>
      <c r="D704" s="132" t="s">
        <v>363</v>
      </c>
      <c r="E704" s="118" t="s">
        <v>848</v>
      </c>
      <c r="F704" s="118" t="s">
        <v>108</v>
      </c>
      <c r="G704" s="120" t="s">
        <v>116</v>
      </c>
      <c r="H704" s="120">
        <v>8</v>
      </c>
      <c r="I704" s="120">
        <v>8</v>
      </c>
      <c r="J704" s="121">
        <v>266.2</v>
      </c>
      <c r="K704" s="122">
        <f>I704*J704</f>
        <v>2129.6</v>
      </c>
      <c r="L704" s="118" t="s">
        <v>16</v>
      </c>
      <c r="M704" s="118"/>
      <c r="N704" s="118"/>
      <c r="O704" s="118" t="s">
        <v>440</v>
      </c>
    </row>
    <row r="705" spans="1:15" ht="37.5">
      <c r="A705" s="35"/>
      <c r="B705" s="42">
        <v>8</v>
      </c>
      <c r="C705" s="198" t="s">
        <v>167</v>
      </c>
      <c r="D705" s="26" t="s">
        <v>363</v>
      </c>
      <c r="E705" s="35" t="s">
        <v>196</v>
      </c>
      <c r="F705" s="35" t="s">
        <v>108</v>
      </c>
      <c r="G705" s="43" t="s">
        <v>160</v>
      </c>
      <c r="H705" s="43">
        <v>10</v>
      </c>
      <c r="I705" s="43">
        <v>10</v>
      </c>
      <c r="J705" s="52">
        <v>405.92</v>
      </c>
      <c r="K705" s="46">
        <f>I705*J705</f>
        <v>4059.2000000000003</v>
      </c>
      <c r="L705" s="35" t="s">
        <v>16</v>
      </c>
      <c r="M705" s="35"/>
      <c r="N705" s="35"/>
      <c r="O705" s="35" t="s">
        <v>730</v>
      </c>
    </row>
    <row r="706" spans="1:15" ht="18.75">
      <c r="A706" s="35"/>
      <c r="B706" s="42"/>
      <c r="C706" s="198"/>
      <c r="D706" s="26"/>
      <c r="E706" s="35"/>
      <c r="F706" s="35"/>
      <c r="G706" s="43"/>
      <c r="H706" s="43"/>
      <c r="I706" s="43"/>
      <c r="J706" s="52"/>
      <c r="K706" s="46"/>
      <c r="L706" s="35"/>
      <c r="M706" s="35"/>
      <c r="N706" s="35"/>
      <c r="O706" s="35"/>
    </row>
    <row r="707" spans="1:15" ht="18.75">
      <c r="A707" s="35"/>
      <c r="B707" s="42"/>
      <c r="C707" s="198"/>
      <c r="D707" s="35"/>
      <c r="E707" s="35"/>
      <c r="F707" s="35"/>
      <c r="G707" s="43"/>
      <c r="H707" s="43"/>
      <c r="I707" s="43"/>
      <c r="J707" s="52"/>
      <c r="K707" s="46"/>
      <c r="L707" s="35"/>
      <c r="M707" s="35"/>
      <c r="N707" s="35"/>
      <c r="O707" s="35"/>
    </row>
    <row r="708" spans="1:15" ht="18.75">
      <c r="A708" s="35"/>
      <c r="B708" s="42"/>
      <c r="C708" s="198"/>
      <c r="D708" s="35"/>
      <c r="E708" s="35"/>
      <c r="F708" s="35"/>
      <c r="G708" s="43"/>
      <c r="H708" s="47">
        <f>H703+H704+H705+H706+H707</f>
        <v>28</v>
      </c>
      <c r="I708" s="47">
        <f>I703+I704+I705+I706+I707</f>
        <v>28</v>
      </c>
      <c r="J708" s="48"/>
      <c r="K708" s="48">
        <f>K703+K704+K705+K706+K707</f>
        <v>8850.8000000000011</v>
      </c>
      <c r="L708" s="35"/>
      <c r="M708" s="35"/>
      <c r="N708" s="35"/>
      <c r="O708" s="35"/>
    </row>
    <row r="709" spans="1:15" s="123" customFormat="1" ht="37.5">
      <c r="A709" s="118"/>
      <c r="B709" s="119">
        <v>8</v>
      </c>
      <c r="C709" s="183" t="s">
        <v>370</v>
      </c>
      <c r="D709" s="118" t="s">
        <v>251</v>
      </c>
      <c r="E709" s="118" t="s">
        <v>586</v>
      </c>
      <c r="F709" s="118" t="s">
        <v>108</v>
      </c>
      <c r="G709" s="120" t="s">
        <v>116</v>
      </c>
      <c r="H709" s="120">
        <v>30</v>
      </c>
      <c r="I709" s="120">
        <v>30</v>
      </c>
      <c r="J709" s="121">
        <v>452.54</v>
      </c>
      <c r="K709" s="122">
        <f t="shared" ref="K709:K712" si="72">I709*J709</f>
        <v>13576.2</v>
      </c>
      <c r="L709" s="118" t="s">
        <v>261</v>
      </c>
      <c r="M709" s="118"/>
      <c r="N709" s="118"/>
      <c r="O709" s="118" t="s">
        <v>475</v>
      </c>
    </row>
    <row r="710" spans="1:15" s="123" customFormat="1" ht="37.5">
      <c r="A710" s="118"/>
      <c r="B710" s="119">
        <v>8</v>
      </c>
      <c r="C710" s="183" t="s">
        <v>371</v>
      </c>
      <c r="D710" s="118" t="s">
        <v>251</v>
      </c>
      <c r="E710" s="118" t="s">
        <v>586</v>
      </c>
      <c r="F710" s="118" t="s">
        <v>108</v>
      </c>
      <c r="G710" s="120" t="s">
        <v>116</v>
      </c>
      <c r="H710" s="120">
        <v>30</v>
      </c>
      <c r="I710" s="120"/>
      <c r="J710" s="121"/>
      <c r="K710" s="122">
        <f t="shared" si="72"/>
        <v>0</v>
      </c>
      <c r="L710" s="118" t="s">
        <v>261</v>
      </c>
      <c r="M710" s="118"/>
      <c r="N710" s="118"/>
      <c r="O710" s="118" t="s">
        <v>475</v>
      </c>
    </row>
    <row r="711" spans="1:15" s="123" customFormat="1" ht="37.5">
      <c r="A711" s="118"/>
      <c r="B711" s="119">
        <v>8</v>
      </c>
      <c r="C711" s="183" t="s">
        <v>370</v>
      </c>
      <c r="D711" s="118" t="s">
        <v>251</v>
      </c>
      <c r="E711" s="118" t="s">
        <v>577</v>
      </c>
      <c r="F711" s="118" t="s">
        <v>108</v>
      </c>
      <c r="G711" s="120" t="s">
        <v>116</v>
      </c>
      <c r="H711" s="120">
        <v>20</v>
      </c>
      <c r="I711" s="120">
        <v>20</v>
      </c>
      <c r="J711" s="121">
        <v>452.54</v>
      </c>
      <c r="K711" s="122">
        <f t="shared" si="72"/>
        <v>9050.8000000000011</v>
      </c>
      <c r="L711" s="118" t="s">
        <v>261</v>
      </c>
      <c r="M711" s="118"/>
      <c r="N711" s="118"/>
      <c r="O711" s="118" t="s">
        <v>475</v>
      </c>
    </row>
    <row r="712" spans="1:15" s="123" customFormat="1" ht="37.5">
      <c r="A712" s="118"/>
      <c r="B712" s="119">
        <v>8</v>
      </c>
      <c r="C712" s="183" t="s">
        <v>371</v>
      </c>
      <c r="D712" s="118" t="s">
        <v>251</v>
      </c>
      <c r="E712" s="118" t="s">
        <v>577</v>
      </c>
      <c r="F712" s="118" t="s">
        <v>108</v>
      </c>
      <c r="G712" s="120" t="s">
        <v>116</v>
      </c>
      <c r="H712" s="120">
        <v>20</v>
      </c>
      <c r="I712" s="120"/>
      <c r="J712" s="121"/>
      <c r="K712" s="122">
        <f t="shared" si="72"/>
        <v>0</v>
      </c>
      <c r="L712" s="118" t="s">
        <v>261</v>
      </c>
      <c r="M712" s="118"/>
      <c r="N712" s="118"/>
      <c r="O712" s="118" t="s">
        <v>475</v>
      </c>
    </row>
    <row r="713" spans="1:15" ht="18.75">
      <c r="A713" s="35"/>
      <c r="B713" s="42"/>
      <c r="C713" s="198"/>
      <c r="D713" s="35"/>
      <c r="E713" s="35"/>
      <c r="F713" s="35"/>
      <c r="G713" s="43"/>
      <c r="H713" s="47">
        <f>H709+H710+H711+H712</f>
        <v>100</v>
      </c>
      <c r="I713" s="47">
        <f>I709+I710+I711+I712</f>
        <v>50</v>
      </c>
      <c r="J713" s="53"/>
      <c r="K713" s="48">
        <f>K709+K710+K711+K712</f>
        <v>22627</v>
      </c>
      <c r="L713" s="35"/>
      <c r="M713" s="35"/>
      <c r="N713" s="35"/>
      <c r="O713" s="35"/>
    </row>
    <row r="714" spans="1:15" ht="56.25">
      <c r="A714" s="35"/>
      <c r="B714" s="42">
        <v>8</v>
      </c>
      <c r="C714" s="198" t="s">
        <v>74</v>
      </c>
      <c r="D714" s="35" t="s">
        <v>476</v>
      </c>
      <c r="E714" s="35" t="s">
        <v>595</v>
      </c>
      <c r="F714" s="35" t="s">
        <v>108</v>
      </c>
      <c r="G714" s="43" t="s">
        <v>448</v>
      </c>
      <c r="H714" s="43">
        <v>65</v>
      </c>
      <c r="I714" s="43">
        <v>65</v>
      </c>
      <c r="J714" s="52">
        <v>415.58</v>
      </c>
      <c r="K714" s="46">
        <f t="shared" ref="K714" si="73">I714*J714</f>
        <v>27012.7</v>
      </c>
      <c r="L714" s="35" t="s">
        <v>16</v>
      </c>
      <c r="M714" s="35"/>
      <c r="N714" s="35"/>
      <c r="O714" s="35" t="s">
        <v>731</v>
      </c>
    </row>
    <row r="715" spans="1:15" ht="75">
      <c r="A715" s="35"/>
      <c r="B715" s="42">
        <v>8</v>
      </c>
      <c r="C715" s="198" t="s">
        <v>74</v>
      </c>
      <c r="D715" s="35" t="s">
        <v>933</v>
      </c>
      <c r="E715" s="35"/>
      <c r="F715" s="35" t="s">
        <v>108</v>
      </c>
      <c r="G715" s="43" t="s">
        <v>928</v>
      </c>
      <c r="H715" s="43">
        <v>50</v>
      </c>
      <c r="I715" s="43">
        <v>50</v>
      </c>
      <c r="J715" s="52">
        <v>441.1</v>
      </c>
      <c r="K715" s="46">
        <f>J715*H715</f>
        <v>22055</v>
      </c>
      <c r="L715" s="35" t="s">
        <v>16</v>
      </c>
      <c r="M715" s="35"/>
      <c r="N715" s="35"/>
      <c r="O715" s="35"/>
    </row>
    <row r="716" spans="1:15" ht="18.75">
      <c r="A716" s="35"/>
      <c r="B716" s="42"/>
      <c r="C716" s="198"/>
      <c r="D716" s="35"/>
      <c r="E716" s="35"/>
      <c r="F716" s="35"/>
      <c r="G716" s="43"/>
      <c r="H716" s="43"/>
      <c r="I716" s="43"/>
      <c r="J716" s="52"/>
      <c r="K716" s="46"/>
      <c r="L716" s="35"/>
      <c r="M716" s="35"/>
      <c r="N716" s="35"/>
      <c r="O716" s="35"/>
    </row>
    <row r="717" spans="1:15" ht="18.75">
      <c r="A717" s="35"/>
      <c r="B717" s="42"/>
      <c r="C717" s="198"/>
      <c r="D717" s="35"/>
      <c r="E717" s="35"/>
      <c r="F717" s="35"/>
      <c r="G717" s="43"/>
      <c r="H717" s="47">
        <f>H714+H715+H716</f>
        <v>115</v>
      </c>
      <c r="I717" s="47">
        <f>I714+I715+I716</f>
        <v>115</v>
      </c>
      <c r="J717" s="48"/>
      <c r="K717" s="48">
        <f>K714+K715+K716</f>
        <v>49067.7</v>
      </c>
      <c r="L717" s="35"/>
      <c r="M717" s="35"/>
      <c r="N717" s="35"/>
      <c r="O717" s="35"/>
    </row>
    <row r="718" spans="1:15" ht="75">
      <c r="A718" s="35" t="s">
        <v>21</v>
      </c>
      <c r="B718" s="42">
        <v>8</v>
      </c>
      <c r="C718" s="198" t="s">
        <v>186</v>
      </c>
      <c r="D718" s="35" t="s">
        <v>259</v>
      </c>
      <c r="E718" s="35" t="s">
        <v>196</v>
      </c>
      <c r="F718" s="35" t="s">
        <v>108</v>
      </c>
      <c r="G718" s="43" t="s">
        <v>160</v>
      </c>
      <c r="H718" s="43">
        <v>8</v>
      </c>
      <c r="I718" s="43">
        <v>8</v>
      </c>
      <c r="J718" s="52">
        <v>341.88</v>
      </c>
      <c r="K718" s="46">
        <f>I718*J718</f>
        <v>2735.04</v>
      </c>
      <c r="L718" s="35" t="s">
        <v>16</v>
      </c>
      <c r="M718" s="35"/>
      <c r="N718" s="35"/>
      <c r="O718" s="35" t="s">
        <v>732</v>
      </c>
    </row>
    <row r="719" spans="1:15" ht="18.75">
      <c r="A719" s="35"/>
      <c r="B719" s="42"/>
      <c r="C719" s="198"/>
      <c r="D719" s="35"/>
      <c r="E719" s="35"/>
      <c r="F719" s="35"/>
      <c r="G719" s="43"/>
      <c r="H719" s="43"/>
      <c r="I719" s="43"/>
      <c r="J719" s="52"/>
      <c r="K719" s="46">
        <f>I719*J719</f>
        <v>0</v>
      </c>
      <c r="L719" s="35"/>
      <c r="M719" s="35"/>
      <c r="N719" s="35"/>
      <c r="O719" s="35"/>
    </row>
    <row r="720" spans="1:15" ht="18.75">
      <c r="A720" s="35"/>
      <c r="B720" s="42"/>
      <c r="C720" s="198"/>
      <c r="D720" s="35"/>
      <c r="E720" s="35"/>
      <c r="F720" s="35"/>
      <c r="G720" s="43"/>
      <c r="H720" s="47">
        <f>H718+H719</f>
        <v>8</v>
      </c>
      <c r="I720" s="47">
        <f>I718+I719</f>
        <v>8</v>
      </c>
      <c r="J720" s="48"/>
      <c r="K720" s="48">
        <f>K718+K719</f>
        <v>2735.04</v>
      </c>
      <c r="L720" s="35"/>
      <c r="M720" s="35"/>
      <c r="N720" s="35"/>
      <c r="O720" s="35"/>
    </row>
    <row r="721" spans="1:15" s="123" customFormat="1" ht="37.5">
      <c r="A721" s="118"/>
      <c r="B721" s="119">
        <v>8</v>
      </c>
      <c r="C721" s="183" t="s">
        <v>266</v>
      </c>
      <c r="D721" s="118" t="s">
        <v>441</v>
      </c>
      <c r="E721" s="118" t="s">
        <v>321</v>
      </c>
      <c r="F721" s="118" t="s">
        <v>108</v>
      </c>
      <c r="G721" s="120" t="s">
        <v>116</v>
      </c>
      <c r="H721" s="120">
        <v>20</v>
      </c>
      <c r="I721" s="120">
        <v>20</v>
      </c>
      <c r="J721" s="121">
        <v>441.32</v>
      </c>
      <c r="K721" s="122">
        <f t="shared" ref="K721:K758" si="74">I721*J721</f>
        <v>8826.4</v>
      </c>
      <c r="L721" s="118" t="s">
        <v>16</v>
      </c>
      <c r="M721" s="118"/>
      <c r="N721" s="118"/>
      <c r="O721" s="118" t="s">
        <v>271</v>
      </c>
    </row>
    <row r="722" spans="1:15" s="123" customFormat="1" ht="37.5">
      <c r="A722" s="118"/>
      <c r="B722" s="119">
        <v>8</v>
      </c>
      <c r="C722" s="183" t="s">
        <v>267</v>
      </c>
      <c r="D722" s="118" t="s">
        <v>441</v>
      </c>
      <c r="E722" s="118" t="s">
        <v>850</v>
      </c>
      <c r="F722" s="118" t="s">
        <v>108</v>
      </c>
      <c r="G722" s="120" t="s">
        <v>116</v>
      </c>
      <c r="H722" s="120">
        <v>20</v>
      </c>
      <c r="I722" s="120"/>
      <c r="J722" s="121"/>
      <c r="K722" s="122">
        <f t="shared" si="74"/>
        <v>0</v>
      </c>
      <c r="L722" s="118" t="s">
        <v>16</v>
      </c>
      <c r="M722" s="118"/>
      <c r="N722" s="118"/>
      <c r="O722" s="118" t="s">
        <v>271</v>
      </c>
    </row>
    <row r="723" spans="1:15" s="123" customFormat="1" ht="37.5">
      <c r="A723" s="118"/>
      <c r="B723" s="119">
        <v>8</v>
      </c>
      <c r="C723" s="183" t="s">
        <v>266</v>
      </c>
      <c r="D723" s="118" t="s">
        <v>441</v>
      </c>
      <c r="E723" s="118" t="s">
        <v>848</v>
      </c>
      <c r="F723" s="118" t="s">
        <v>108</v>
      </c>
      <c r="G723" s="120" t="s">
        <v>116</v>
      </c>
      <c r="H723" s="120">
        <v>24</v>
      </c>
      <c r="I723" s="120">
        <v>24</v>
      </c>
      <c r="J723" s="121">
        <v>441.32</v>
      </c>
      <c r="K723" s="122">
        <f t="shared" si="74"/>
        <v>10591.68</v>
      </c>
      <c r="L723" s="118" t="s">
        <v>16</v>
      </c>
      <c r="M723" s="118"/>
      <c r="N723" s="118"/>
      <c r="O723" s="118" t="s">
        <v>271</v>
      </c>
    </row>
    <row r="724" spans="1:15" s="123" customFormat="1" ht="37.5">
      <c r="A724" s="118"/>
      <c r="B724" s="119">
        <v>8</v>
      </c>
      <c r="C724" s="183" t="s">
        <v>267</v>
      </c>
      <c r="D724" s="118" t="s">
        <v>441</v>
      </c>
      <c r="E724" s="118" t="s">
        <v>848</v>
      </c>
      <c r="F724" s="118" t="s">
        <v>108</v>
      </c>
      <c r="G724" s="120" t="s">
        <v>116</v>
      </c>
      <c r="H724" s="120">
        <v>24</v>
      </c>
      <c r="I724" s="120"/>
      <c r="J724" s="121"/>
      <c r="K724" s="122">
        <f t="shared" si="74"/>
        <v>0</v>
      </c>
      <c r="L724" s="118" t="s">
        <v>16</v>
      </c>
      <c r="M724" s="118"/>
      <c r="N724" s="118"/>
      <c r="O724" s="118" t="s">
        <v>271</v>
      </c>
    </row>
    <row r="725" spans="1:15" ht="37.5">
      <c r="A725" s="35"/>
      <c r="B725" s="42">
        <v>8</v>
      </c>
      <c r="C725" s="198" t="s">
        <v>266</v>
      </c>
      <c r="D725" s="35" t="s">
        <v>441</v>
      </c>
      <c r="E725" s="35" t="s">
        <v>196</v>
      </c>
      <c r="F725" s="35" t="s">
        <v>108</v>
      </c>
      <c r="G725" s="43" t="s">
        <v>160</v>
      </c>
      <c r="H725" s="43">
        <v>20</v>
      </c>
      <c r="I725" s="43">
        <v>20</v>
      </c>
      <c r="J725" s="52">
        <v>520.38</v>
      </c>
      <c r="K725" s="46">
        <f t="shared" si="74"/>
        <v>10407.6</v>
      </c>
      <c r="L725" s="35" t="s">
        <v>16</v>
      </c>
      <c r="M725" s="35"/>
      <c r="N725" s="35"/>
      <c r="O725" s="35" t="s">
        <v>733</v>
      </c>
    </row>
    <row r="726" spans="1:15" ht="37.5">
      <c r="A726" s="35"/>
      <c r="B726" s="42">
        <v>8</v>
      </c>
      <c r="C726" s="198" t="s">
        <v>267</v>
      </c>
      <c r="D726" s="35" t="s">
        <v>441</v>
      </c>
      <c r="E726" s="35" t="s">
        <v>196</v>
      </c>
      <c r="F726" s="35" t="s">
        <v>108</v>
      </c>
      <c r="G726" s="43" t="s">
        <v>160</v>
      </c>
      <c r="H726" s="43">
        <v>20</v>
      </c>
      <c r="I726" s="43"/>
      <c r="J726" s="52"/>
      <c r="K726" s="46">
        <f t="shared" si="74"/>
        <v>0</v>
      </c>
      <c r="L726" s="35" t="s">
        <v>16</v>
      </c>
      <c r="M726" s="35"/>
      <c r="N726" s="35"/>
      <c r="O726" s="35" t="s">
        <v>734</v>
      </c>
    </row>
    <row r="727" spans="1:15" ht="37.5">
      <c r="A727" s="35"/>
      <c r="B727" s="42">
        <v>8</v>
      </c>
      <c r="C727" s="198" t="s">
        <v>266</v>
      </c>
      <c r="D727" s="35" t="s">
        <v>441</v>
      </c>
      <c r="E727" s="35" t="s">
        <v>595</v>
      </c>
      <c r="F727" s="35" t="s">
        <v>108</v>
      </c>
      <c r="G727" s="43" t="s">
        <v>448</v>
      </c>
      <c r="H727" s="43">
        <v>45</v>
      </c>
      <c r="I727" s="43">
        <v>45</v>
      </c>
      <c r="J727" s="52">
        <v>717.42</v>
      </c>
      <c r="K727" s="46">
        <f t="shared" si="74"/>
        <v>32283.899999999998</v>
      </c>
      <c r="L727" s="35" t="s">
        <v>16</v>
      </c>
      <c r="M727" s="35"/>
      <c r="N727" s="35"/>
      <c r="O727" s="35" t="s">
        <v>735</v>
      </c>
    </row>
    <row r="728" spans="1:15" ht="37.5">
      <c r="A728" s="35"/>
      <c r="B728" s="42">
        <v>8</v>
      </c>
      <c r="C728" s="198" t="s">
        <v>267</v>
      </c>
      <c r="D728" s="35" t="s">
        <v>441</v>
      </c>
      <c r="E728" s="35" t="s">
        <v>595</v>
      </c>
      <c r="F728" s="35" t="s">
        <v>108</v>
      </c>
      <c r="G728" s="43" t="s">
        <v>448</v>
      </c>
      <c r="H728" s="43">
        <v>45</v>
      </c>
      <c r="I728" s="43"/>
      <c r="J728" s="52"/>
      <c r="K728" s="46">
        <f t="shared" si="74"/>
        <v>0</v>
      </c>
      <c r="L728" s="35" t="s">
        <v>16</v>
      </c>
      <c r="M728" s="35"/>
      <c r="N728" s="35"/>
      <c r="O728" s="35" t="s">
        <v>736</v>
      </c>
    </row>
    <row r="729" spans="1:15" ht="18.75">
      <c r="A729" s="35"/>
      <c r="B729" s="42"/>
      <c r="C729" s="198"/>
      <c r="D729" s="35"/>
      <c r="E729" s="35"/>
      <c r="F729" s="35"/>
      <c r="G729" s="43"/>
      <c r="H729" s="43"/>
      <c r="I729" s="43"/>
      <c r="J729" s="52"/>
      <c r="K729" s="46"/>
      <c r="L729" s="35"/>
      <c r="M729" s="35"/>
      <c r="N729" s="35"/>
      <c r="O729" s="35"/>
    </row>
    <row r="730" spans="1:15" ht="18.75">
      <c r="A730" s="35"/>
      <c r="B730" s="42"/>
      <c r="C730" s="198"/>
      <c r="D730" s="35"/>
      <c r="E730" s="35"/>
      <c r="F730" s="35"/>
      <c r="G730" s="43"/>
      <c r="H730" s="43"/>
      <c r="I730" s="43"/>
      <c r="J730" s="52"/>
      <c r="K730" s="46"/>
      <c r="L730" s="35"/>
      <c r="M730" s="35"/>
      <c r="N730" s="35"/>
      <c r="O730" s="35"/>
    </row>
    <row r="731" spans="1:15" ht="18.75">
      <c r="A731" s="35"/>
      <c r="B731" s="42"/>
      <c r="C731" s="198"/>
      <c r="D731" s="35"/>
      <c r="E731" s="35"/>
      <c r="F731" s="35"/>
      <c r="G731" s="43"/>
      <c r="H731" s="47">
        <f>H721+H722+H723+H724+H725+H726+H727+H728+H729+H730</f>
        <v>218</v>
      </c>
      <c r="I731" s="47">
        <f>I721+I722+I723+I724+I725+I726+I727+I728+I729+I730</f>
        <v>109</v>
      </c>
      <c r="J731" s="48"/>
      <c r="K731" s="48">
        <f>K721+K722+K723+K724+K725+K726+K727+K728+K729+K730</f>
        <v>62109.58</v>
      </c>
      <c r="L731" s="35"/>
      <c r="M731" s="35"/>
      <c r="N731" s="35"/>
      <c r="O731" s="35"/>
    </row>
    <row r="732" spans="1:15" s="123" customFormat="1" ht="75">
      <c r="A732" s="118"/>
      <c r="B732" s="119">
        <v>8</v>
      </c>
      <c r="C732" s="183" t="s">
        <v>443</v>
      </c>
      <c r="D732" s="138" t="s">
        <v>446</v>
      </c>
      <c r="E732" s="118" t="s">
        <v>341</v>
      </c>
      <c r="F732" s="118" t="s">
        <v>108</v>
      </c>
      <c r="G732" s="120" t="s">
        <v>171</v>
      </c>
      <c r="H732" s="120">
        <v>23</v>
      </c>
      <c r="I732" s="120">
        <v>23</v>
      </c>
      <c r="J732" s="121">
        <v>143</v>
      </c>
      <c r="K732" s="122">
        <f>I732*J732</f>
        <v>3289</v>
      </c>
      <c r="L732" s="118" t="s">
        <v>261</v>
      </c>
      <c r="M732" s="118"/>
      <c r="N732" s="118"/>
      <c r="O732" s="118" t="s">
        <v>449</v>
      </c>
    </row>
    <row r="733" spans="1:15" s="123" customFormat="1" ht="75">
      <c r="A733" s="118"/>
      <c r="B733" s="119">
        <v>8</v>
      </c>
      <c r="C733" s="183" t="s">
        <v>443</v>
      </c>
      <c r="D733" s="138" t="s">
        <v>446</v>
      </c>
      <c r="E733" s="118" t="s">
        <v>587</v>
      </c>
      <c r="F733" s="118" t="s">
        <v>108</v>
      </c>
      <c r="G733" s="120" t="s">
        <v>136</v>
      </c>
      <c r="H733" s="120">
        <v>7</v>
      </c>
      <c r="I733" s="120">
        <v>7</v>
      </c>
      <c r="J733" s="121">
        <v>324.5</v>
      </c>
      <c r="K733" s="122">
        <f t="shared" ref="K733:K737" si="75">I733*J733</f>
        <v>2271.5</v>
      </c>
      <c r="L733" s="118" t="s">
        <v>261</v>
      </c>
      <c r="M733" s="118"/>
      <c r="N733" s="118"/>
      <c r="O733" s="118" t="s">
        <v>477</v>
      </c>
    </row>
    <row r="734" spans="1:15" s="123" customFormat="1" ht="75">
      <c r="A734" s="118"/>
      <c r="B734" s="119">
        <v>8</v>
      </c>
      <c r="C734" s="183" t="s">
        <v>443</v>
      </c>
      <c r="D734" s="138" t="s">
        <v>446</v>
      </c>
      <c r="E734" s="118" t="s">
        <v>846</v>
      </c>
      <c r="F734" s="118" t="s">
        <v>108</v>
      </c>
      <c r="G734" s="120" t="s">
        <v>136</v>
      </c>
      <c r="H734" s="120">
        <v>14</v>
      </c>
      <c r="I734" s="120">
        <v>14</v>
      </c>
      <c r="J734" s="121">
        <v>324.5</v>
      </c>
      <c r="K734" s="122">
        <f t="shared" si="75"/>
        <v>4543</v>
      </c>
      <c r="L734" s="118" t="s">
        <v>16</v>
      </c>
      <c r="M734" s="118"/>
      <c r="N734" s="118"/>
      <c r="O734" s="118" t="s">
        <v>478</v>
      </c>
    </row>
    <row r="735" spans="1:15" ht="75">
      <c r="A735" s="35"/>
      <c r="B735" s="42">
        <v>8</v>
      </c>
      <c r="C735" s="198" t="s">
        <v>443</v>
      </c>
      <c r="D735" s="107" t="s">
        <v>446</v>
      </c>
      <c r="E735" s="35" t="s">
        <v>196</v>
      </c>
      <c r="F735" s="35" t="s">
        <v>108</v>
      </c>
      <c r="G735" s="43" t="s">
        <v>160</v>
      </c>
      <c r="H735" s="43">
        <v>10</v>
      </c>
      <c r="I735" s="43">
        <v>10</v>
      </c>
      <c r="J735" s="52">
        <v>382.32</v>
      </c>
      <c r="K735" s="46">
        <f t="shared" si="75"/>
        <v>3823.2</v>
      </c>
      <c r="L735" s="35" t="s">
        <v>16</v>
      </c>
      <c r="M735" s="35"/>
      <c r="N735" s="35"/>
      <c r="O735" s="35" t="s">
        <v>716</v>
      </c>
    </row>
    <row r="736" spans="1:15" ht="75">
      <c r="A736" s="35"/>
      <c r="B736" s="42">
        <v>8</v>
      </c>
      <c r="C736" s="198" t="s">
        <v>443</v>
      </c>
      <c r="D736" s="107" t="s">
        <v>446</v>
      </c>
      <c r="E736" s="35" t="s">
        <v>123</v>
      </c>
      <c r="F736" s="35" t="s">
        <v>108</v>
      </c>
      <c r="G736" s="43" t="s">
        <v>925</v>
      </c>
      <c r="H736" s="43">
        <v>5</v>
      </c>
      <c r="I736" s="43">
        <v>5</v>
      </c>
      <c r="J736" s="52">
        <v>428.12</v>
      </c>
      <c r="K736" s="46">
        <f t="shared" si="75"/>
        <v>2140.6</v>
      </c>
      <c r="L736" s="35" t="s">
        <v>16</v>
      </c>
      <c r="M736" s="35"/>
      <c r="N736" s="35"/>
      <c r="O736" s="35" t="s">
        <v>737</v>
      </c>
    </row>
    <row r="737" spans="1:15" ht="18.75">
      <c r="A737" s="35"/>
      <c r="B737" s="42"/>
      <c r="C737" s="198"/>
      <c r="D737" s="35"/>
      <c r="E737" s="35"/>
      <c r="F737" s="35"/>
      <c r="G737" s="43"/>
      <c r="H737" s="43"/>
      <c r="I737" s="43"/>
      <c r="J737" s="52"/>
      <c r="K737" s="46">
        <f t="shared" si="75"/>
        <v>0</v>
      </c>
      <c r="L737" s="35"/>
      <c r="M737" s="35"/>
      <c r="N737" s="35"/>
      <c r="O737" s="35"/>
    </row>
    <row r="738" spans="1:15" ht="18.75">
      <c r="A738" s="35"/>
      <c r="B738" s="42"/>
      <c r="C738" s="198"/>
      <c r="D738" s="35"/>
      <c r="E738" s="35"/>
      <c r="F738" s="35"/>
      <c r="G738" s="43"/>
      <c r="H738" s="47">
        <f>H732+H733+H734+H735+H736+H737</f>
        <v>59</v>
      </c>
      <c r="I738" s="47">
        <f>I732+I733+I734+I735+I736+I737</f>
        <v>59</v>
      </c>
      <c r="J738" s="48"/>
      <c r="K738" s="48">
        <f>K732+K733+K734+K735+K736+K737</f>
        <v>16067.300000000001</v>
      </c>
      <c r="L738" s="35"/>
      <c r="M738" s="35"/>
      <c r="N738" s="35"/>
      <c r="O738" s="35"/>
    </row>
    <row r="739" spans="1:15" s="123" customFormat="1" ht="37.5">
      <c r="A739" s="118"/>
      <c r="B739" s="119">
        <v>8</v>
      </c>
      <c r="C739" s="183" t="s">
        <v>479</v>
      </c>
      <c r="D739" s="118" t="s">
        <v>480</v>
      </c>
      <c r="E739" s="118" t="s">
        <v>582</v>
      </c>
      <c r="F739" s="118" t="s">
        <v>108</v>
      </c>
      <c r="G739" s="120" t="s">
        <v>116</v>
      </c>
      <c r="H739" s="120">
        <v>12</v>
      </c>
      <c r="I739" s="120">
        <v>12</v>
      </c>
      <c r="J739" s="121">
        <v>242</v>
      </c>
      <c r="K739" s="122">
        <f t="shared" ref="K739:K745" si="76">I739*J739</f>
        <v>2904</v>
      </c>
      <c r="L739" s="118" t="s">
        <v>295</v>
      </c>
      <c r="M739" s="118"/>
      <c r="N739" s="118"/>
      <c r="O739" s="118" t="s">
        <v>738</v>
      </c>
    </row>
    <row r="740" spans="1:15" s="123" customFormat="1" ht="37.5">
      <c r="A740" s="118"/>
      <c r="B740" s="119">
        <v>8</v>
      </c>
      <c r="C740" s="183" t="s">
        <v>479</v>
      </c>
      <c r="D740" s="118" t="s">
        <v>480</v>
      </c>
      <c r="E740" s="118" t="s">
        <v>584</v>
      </c>
      <c r="F740" s="118" t="s">
        <v>108</v>
      </c>
      <c r="G740" s="120" t="s">
        <v>116</v>
      </c>
      <c r="H740" s="120">
        <v>10</v>
      </c>
      <c r="I740" s="120">
        <v>10</v>
      </c>
      <c r="J740" s="121">
        <v>242</v>
      </c>
      <c r="K740" s="122">
        <f t="shared" si="76"/>
        <v>2420</v>
      </c>
      <c r="L740" s="118" t="s">
        <v>295</v>
      </c>
      <c r="M740" s="118"/>
      <c r="N740" s="118"/>
      <c r="O740" s="118" t="s">
        <v>738</v>
      </c>
    </row>
    <row r="741" spans="1:15" ht="37.5">
      <c r="A741" s="35"/>
      <c r="B741" s="42">
        <v>8</v>
      </c>
      <c r="C741" s="198" t="s">
        <v>479</v>
      </c>
      <c r="D741" s="35" t="s">
        <v>480</v>
      </c>
      <c r="E741" s="35" t="s">
        <v>592</v>
      </c>
      <c r="F741" s="35" t="s">
        <v>108</v>
      </c>
      <c r="G741" s="43" t="s">
        <v>160</v>
      </c>
      <c r="H741" s="43">
        <v>10</v>
      </c>
      <c r="I741" s="43">
        <v>10</v>
      </c>
      <c r="J741" s="52">
        <v>311</v>
      </c>
      <c r="K741" s="46">
        <f t="shared" si="76"/>
        <v>3110</v>
      </c>
      <c r="L741" s="35" t="s">
        <v>295</v>
      </c>
      <c r="M741" s="35"/>
      <c r="N741" s="35"/>
      <c r="O741" s="35" t="s">
        <v>678</v>
      </c>
    </row>
    <row r="742" spans="1:15" ht="37.5">
      <c r="A742" s="35"/>
      <c r="B742" s="42">
        <v>8</v>
      </c>
      <c r="C742" s="198" t="s">
        <v>479</v>
      </c>
      <c r="D742" s="35" t="s">
        <v>480</v>
      </c>
      <c r="E742" s="35" t="s">
        <v>594</v>
      </c>
      <c r="F742" s="35" t="s">
        <v>108</v>
      </c>
      <c r="G742" s="43" t="s">
        <v>448</v>
      </c>
      <c r="H742" s="43">
        <v>20</v>
      </c>
      <c r="I742" s="43">
        <v>20</v>
      </c>
      <c r="J742" s="52">
        <v>430</v>
      </c>
      <c r="K742" s="46">
        <f t="shared" si="76"/>
        <v>8600</v>
      </c>
      <c r="L742" s="35" t="s">
        <v>295</v>
      </c>
      <c r="M742" s="35"/>
      <c r="N742" s="35"/>
      <c r="O742" s="35" t="s">
        <v>739</v>
      </c>
    </row>
    <row r="743" spans="1:15" ht="37.5">
      <c r="A743" s="35"/>
      <c r="B743" s="42">
        <v>8</v>
      </c>
      <c r="C743" s="198" t="s">
        <v>479</v>
      </c>
      <c r="D743" s="35" t="s">
        <v>480</v>
      </c>
      <c r="E743" s="35" t="s">
        <v>594</v>
      </c>
      <c r="F743" s="35" t="s">
        <v>108</v>
      </c>
      <c r="G743" s="43" t="s">
        <v>448</v>
      </c>
      <c r="H743" s="43">
        <v>35</v>
      </c>
      <c r="I743" s="43">
        <v>35</v>
      </c>
      <c r="J743" s="52">
        <v>430</v>
      </c>
      <c r="K743" s="46">
        <f t="shared" si="76"/>
        <v>15050</v>
      </c>
      <c r="L743" s="35" t="s">
        <v>295</v>
      </c>
      <c r="M743" s="35"/>
      <c r="N743" s="35"/>
      <c r="O743" s="35" t="s">
        <v>739</v>
      </c>
    </row>
    <row r="744" spans="1:15" ht="56.25">
      <c r="A744" s="35"/>
      <c r="B744" s="42"/>
      <c r="C744" s="198" t="s">
        <v>943</v>
      </c>
      <c r="D744" s="35" t="s">
        <v>873</v>
      </c>
      <c r="E744" s="28" t="s">
        <v>867</v>
      </c>
      <c r="F744" s="35" t="s">
        <v>108</v>
      </c>
      <c r="G744" s="43" t="s">
        <v>827</v>
      </c>
      <c r="H744" s="43">
        <v>5</v>
      </c>
      <c r="I744" s="43">
        <v>5</v>
      </c>
      <c r="J744" s="52">
        <v>549.34</v>
      </c>
      <c r="K744" s="46">
        <f>J744*H744</f>
        <v>2746.7000000000003</v>
      </c>
      <c r="L744" s="35" t="s">
        <v>295</v>
      </c>
      <c r="M744" s="35"/>
      <c r="N744" s="35"/>
      <c r="O744" s="35" t="s">
        <v>874</v>
      </c>
    </row>
    <row r="745" spans="1:15" ht="18.75">
      <c r="A745" s="35"/>
      <c r="B745" s="42"/>
      <c r="C745" s="198"/>
      <c r="D745" s="35"/>
      <c r="E745" s="35"/>
      <c r="F745" s="35"/>
      <c r="G745" s="43"/>
      <c r="H745" s="43"/>
      <c r="I745" s="43"/>
      <c r="J745" s="52"/>
      <c r="K745" s="46">
        <f t="shared" si="76"/>
        <v>0</v>
      </c>
      <c r="L745" s="35"/>
      <c r="M745" s="35"/>
      <c r="N745" s="35"/>
      <c r="O745" s="35"/>
    </row>
    <row r="746" spans="1:15" ht="18.75">
      <c r="A746" s="35"/>
      <c r="B746" s="42"/>
      <c r="C746" s="198"/>
      <c r="D746" s="35"/>
      <c r="E746" s="35"/>
      <c r="F746" s="35"/>
      <c r="G746" s="43"/>
      <c r="H746" s="47">
        <f>H739+H740+H741+H742+H743+H744+H745</f>
        <v>92</v>
      </c>
      <c r="I746" s="47">
        <f>I739+I740+I741+I742+I743+I744+I745</f>
        <v>92</v>
      </c>
      <c r="J746" s="48"/>
      <c r="K746" s="48">
        <f>K739+K740+K741+K742+K743+K744+K745</f>
        <v>34830.699999999997</v>
      </c>
      <c r="L746" s="35"/>
      <c r="M746" s="35"/>
      <c r="N746" s="35"/>
      <c r="O746" s="35"/>
    </row>
    <row r="747" spans="1:15" ht="56.25">
      <c r="A747" s="35"/>
      <c r="B747" s="42">
        <v>8</v>
      </c>
      <c r="C747" s="198" t="s">
        <v>482</v>
      </c>
      <c r="D747" s="35" t="s">
        <v>481</v>
      </c>
      <c r="E747" s="35" t="s">
        <v>594</v>
      </c>
      <c r="F747" s="35" t="s">
        <v>108</v>
      </c>
      <c r="G747" s="43" t="s">
        <v>448</v>
      </c>
      <c r="H747" s="43">
        <v>65</v>
      </c>
      <c r="I747" s="43">
        <v>65</v>
      </c>
      <c r="J747" s="52">
        <v>363</v>
      </c>
      <c r="K747" s="46">
        <f t="shared" si="74"/>
        <v>23595</v>
      </c>
      <c r="L747" s="35" t="s">
        <v>295</v>
      </c>
      <c r="M747" s="35"/>
      <c r="N747" s="35"/>
      <c r="O747" s="35" t="s">
        <v>722</v>
      </c>
    </row>
    <row r="748" spans="1:15" s="123" customFormat="1" ht="37.5">
      <c r="A748" s="118"/>
      <c r="B748" s="119">
        <v>8</v>
      </c>
      <c r="C748" s="183" t="s">
        <v>483</v>
      </c>
      <c r="D748" s="118" t="s">
        <v>484</v>
      </c>
      <c r="E748" s="118" t="s">
        <v>582</v>
      </c>
      <c r="F748" s="118" t="s">
        <v>108</v>
      </c>
      <c r="G748" s="120" t="s">
        <v>116</v>
      </c>
      <c r="H748" s="120">
        <v>17</v>
      </c>
      <c r="I748" s="120">
        <v>17</v>
      </c>
      <c r="J748" s="121">
        <v>230</v>
      </c>
      <c r="K748" s="122">
        <f>J748*I748</f>
        <v>3910</v>
      </c>
      <c r="L748" s="118" t="s">
        <v>295</v>
      </c>
      <c r="M748" s="118"/>
      <c r="N748" s="118"/>
      <c r="O748" s="118" t="s">
        <v>740</v>
      </c>
    </row>
    <row r="749" spans="1:15" s="123" customFormat="1" ht="37.5">
      <c r="A749" s="118"/>
      <c r="B749" s="119">
        <v>8</v>
      </c>
      <c r="C749" s="183" t="s">
        <v>483</v>
      </c>
      <c r="D749" s="118" t="s">
        <v>484</v>
      </c>
      <c r="E749" s="118" t="s">
        <v>428</v>
      </c>
      <c r="F749" s="118" t="s">
        <v>108</v>
      </c>
      <c r="G749" s="120" t="s">
        <v>116</v>
      </c>
      <c r="H749" s="120">
        <v>10</v>
      </c>
      <c r="I749" s="120">
        <v>10</v>
      </c>
      <c r="J749" s="121">
        <v>230</v>
      </c>
      <c r="K749" s="122">
        <f>J749*I749</f>
        <v>2300</v>
      </c>
      <c r="L749" s="118" t="s">
        <v>295</v>
      </c>
      <c r="M749" s="118"/>
      <c r="N749" s="118"/>
      <c r="O749" s="118" t="s">
        <v>485</v>
      </c>
    </row>
    <row r="750" spans="1:15" ht="18.75">
      <c r="A750" s="35"/>
      <c r="B750" s="42"/>
      <c r="C750" s="198"/>
      <c r="D750" s="35"/>
      <c r="E750" s="35"/>
      <c r="F750" s="35"/>
      <c r="G750" s="43"/>
      <c r="H750" s="47">
        <f>H747+H748+H749</f>
        <v>92</v>
      </c>
      <c r="I750" s="47">
        <f>I747+I748+I749</f>
        <v>92</v>
      </c>
      <c r="J750" s="48"/>
      <c r="K750" s="48">
        <f>K747+K748+K749</f>
        <v>29805</v>
      </c>
      <c r="L750" s="35"/>
      <c r="M750" s="35"/>
      <c r="N750" s="35"/>
      <c r="O750" s="35"/>
    </row>
    <row r="751" spans="1:15" s="123" customFormat="1" ht="37.5">
      <c r="A751" s="118"/>
      <c r="B751" s="119">
        <v>8</v>
      </c>
      <c r="C751" s="183" t="s">
        <v>287</v>
      </c>
      <c r="D751" s="118" t="s">
        <v>289</v>
      </c>
      <c r="E751" s="118" t="s">
        <v>582</v>
      </c>
      <c r="F751" s="118" t="s">
        <v>108</v>
      </c>
      <c r="G751" s="120" t="s">
        <v>116</v>
      </c>
      <c r="H751" s="120">
        <v>5</v>
      </c>
      <c r="I751" s="120">
        <v>5</v>
      </c>
      <c r="J751" s="121">
        <v>195</v>
      </c>
      <c r="K751" s="122">
        <f t="shared" si="74"/>
        <v>975</v>
      </c>
      <c r="L751" s="118" t="s">
        <v>295</v>
      </c>
      <c r="M751" s="118"/>
      <c r="N751" s="118"/>
      <c r="O751" s="118" t="s">
        <v>464</v>
      </c>
    </row>
    <row r="752" spans="1:15" s="123" customFormat="1" ht="37.5">
      <c r="A752" s="118"/>
      <c r="B752" s="119">
        <v>8</v>
      </c>
      <c r="C752" s="183" t="s">
        <v>287</v>
      </c>
      <c r="D752" s="118" t="s">
        <v>289</v>
      </c>
      <c r="E752" s="118" t="s">
        <v>428</v>
      </c>
      <c r="F752" s="118" t="s">
        <v>108</v>
      </c>
      <c r="G752" s="120" t="s">
        <v>116</v>
      </c>
      <c r="H752" s="120">
        <v>10</v>
      </c>
      <c r="I752" s="120">
        <v>10</v>
      </c>
      <c r="J752" s="121">
        <v>195</v>
      </c>
      <c r="K752" s="122">
        <f t="shared" si="74"/>
        <v>1950</v>
      </c>
      <c r="L752" s="118" t="s">
        <v>295</v>
      </c>
      <c r="M752" s="118"/>
      <c r="N752" s="118"/>
      <c r="O752" s="118" t="s">
        <v>464</v>
      </c>
    </row>
    <row r="753" spans="1:15" ht="93.75">
      <c r="A753" s="35"/>
      <c r="B753" s="42">
        <v>8</v>
      </c>
      <c r="C753" s="198" t="s">
        <v>287</v>
      </c>
      <c r="D753" s="57" t="s">
        <v>486</v>
      </c>
      <c r="E753" s="35" t="s">
        <v>595</v>
      </c>
      <c r="F753" s="35" t="s">
        <v>108</v>
      </c>
      <c r="G753" s="43" t="s">
        <v>448</v>
      </c>
      <c r="H753" s="43">
        <v>66</v>
      </c>
      <c r="I753" s="43">
        <v>66</v>
      </c>
      <c r="J753" s="52">
        <v>421.63</v>
      </c>
      <c r="K753" s="46">
        <f t="shared" si="74"/>
        <v>27827.579999999998</v>
      </c>
      <c r="L753" s="35" t="s">
        <v>295</v>
      </c>
      <c r="M753" s="35"/>
      <c r="N753" s="35"/>
      <c r="O753" s="35" t="s">
        <v>741</v>
      </c>
    </row>
    <row r="754" spans="1:15" ht="18.75">
      <c r="A754" s="35"/>
      <c r="B754" s="42"/>
      <c r="C754" s="198"/>
      <c r="D754" s="57"/>
      <c r="E754" s="35"/>
      <c r="F754" s="35"/>
      <c r="G754" s="43"/>
      <c r="H754" s="43"/>
      <c r="I754" s="43"/>
      <c r="J754" s="52"/>
      <c r="K754" s="46">
        <v>0</v>
      </c>
      <c r="L754" s="35"/>
      <c r="M754" s="35"/>
      <c r="N754" s="35"/>
      <c r="O754" s="35"/>
    </row>
    <row r="755" spans="1:15" ht="18.75">
      <c r="A755" s="35"/>
      <c r="B755" s="42"/>
      <c r="C755" s="198"/>
      <c r="D755" s="35"/>
      <c r="E755" s="35"/>
      <c r="F755" s="35"/>
      <c r="G755" s="43"/>
      <c r="H755" s="47">
        <f>H751+H752+H753+H754</f>
        <v>81</v>
      </c>
      <c r="I755" s="47">
        <f>I751+I752+I753+I754</f>
        <v>81</v>
      </c>
      <c r="J755" s="48"/>
      <c r="K755" s="48">
        <f>K751+K752+K753+K754</f>
        <v>30752.579999999998</v>
      </c>
      <c r="L755" s="35"/>
      <c r="M755" s="35"/>
      <c r="N755" s="35"/>
      <c r="O755" s="35"/>
    </row>
    <row r="756" spans="1:15" s="123" customFormat="1" ht="37.5">
      <c r="A756" s="118"/>
      <c r="B756" s="119">
        <v>8</v>
      </c>
      <c r="C756" s="183" t="s">
        <v>405</v>
      </c>
      <c r="D756" s="118" t="s">
        <v>487</v>
      </c>
      <c r="E756" s="118" t="s">
        <v>600</v>
      </c>
      <c r="F756" s="118" t="s">
        <v>108</v>
      </c>
      <c r="G756" s="120" t="s">
        <v>931</v>
      </c>
      <c r="H756" s="120">
        <v>2</v>
      </c>
      <c r="I756" s="120">
        <v>2</v>
      </c>
      <c r="J756" s="121">
        <v>219.56</v>
      </c>
      <c r="K756" s="122">
        <f t="shared" si="74"/>
        <v>439.12</v>
      </c>
      <c r="L756" s="118" t="s">
        <v>176</v>
      </c>
      <c r="M756" s="118"/>
      <c r="N756" s="118"/>
      <c r="O756" s="118" t="s">
        <v>305</v>
      </c>
    </row>
    <row r="757" spans="1:15" s="123" customFormat="1" ht="37.5">
      <c r="A757" s="118"/>
      <c r="B757" s="119">
        <v>8</v>
      </c>
      <c r="C757" s="183" t="s">
        <v>405</v>
      </c>
      <c r="D757" s="118" t="s">
        <v>487</v>
      </c>
      <c r="E757" s="118" t="s">
        <v>568</v>
      </c>
      <c r="F757" s="118" t="s">
        <v>108</v>
      </c>
      <c r="G757" s="120" t="s">
        <v>116</v>
      </c>
      <c r="H757" s="120">
        <v>30</v>
      </c>
      <c r="I757" s="120">
        <v>30</v>
      </c>
      <c r="J757" s="121">
        <v>219.56</v>
      </c>
      <c r="K757" s="122">
        <f t="shared" si="74"/>
        <v>6586.8</v>
      </c>
      <c r="L757" s="118" t="s">
        <v>176</v>
      </c>
      <c r="M757" s="118"/>
      <c r="N757" s="118"/>
      <c r="O757" s="118" t="s">
        <v>305</v>
      </c>
    </row>
    <row r="758" spans="1:15" s="123" customFormat="1" ht="37.5">
      <c r="A758" s="118"/>
      <c r="B758" s="119">
        <v>8</v>
      </c>
      <c r="C758" s="183" t="s">
        <v>405</v>
      </c>
      <c r="D758" s="118" t="s">
        <v>487</v>
      </c>
      <c r="E758" s="118" t="s">
        <v>583</v>
      </c>
      <c r="F758" s="118" t="s">
        <v>108</v>
      </c>
      <c r="G758" s="120" t="s">
        <v>116</v>
      </c>
      <c r="H758" s="120">
        <v>8</v>
      </c>
      <c r="I758" s="120">
        <v>8</v>
      </c>
      <c r="J758" s="121">
        <v>219.56</v>
      </c>
      <c r="K758" s="122">
        <f t="shared" si="74"/>
        <v>1756.48</v>
      </c>
      <c r="L758" s="118" t="s">
        <v>176</v>
      </c>
      <c r="M758" s="118"/>
      <c r="N758" s="118"/>
      <c r="O758" s="118" t="s">
        <v>305</v>
      </c>
    </row>
    <row r="759" spans="1:15" ht="37.5">
      <c r="A759" s="35"/>
      <c r="B759" s="42">
        <v>8</v>
      </c>
      <c r="C759" s="198" t="s">
        <v>405</v>
      </c>
      <c r="D759" s="35" t="s">
        <v>487</v>
      </c>
      <c r="E759" s="35" t="s">
        <v>601</v>
      </c>
      <c r="F759" s="35" t="s">
        <v>108</v>
      </c>
      <c r="G759" s="43" t="s">
        <v>585</v>
      </c>
      <c r="H759" s="43">
        <v>50</v>
      </c>
      <c r="I759" s="43">
        <v>50</v>
      </c>
      <c r="J759" s="52">
        <v>381</v>
      </c>
      <c r="K759" s="46">
        <f>J759*I759</f>
        <v>19050</v>
      </c>
      <c r="L759" s="35" t="s">
        <v>176</v>
      </c>
      <c r="M759" s="35"/>
      <c r="N759" s="35"/>
      <c r="O759" s="35" t="s">
        <v>724</v>
      </c>
    </row>
    <row r="760" spans="1:15" ht="18.75">
      <c r="A760" s="35"/>
      <c r="B760" s="42"/>
      <c r="C760" s="198"/>
      <c r="D760" s="35"/>
      <c r="E760" s="35"/>
      <c r="F760" s="35"/>
      <c r="G760" s="43"/>
      <c r="H760" s="43"/>
      <c r="I760" s="43"/>
      <c r="J760" s="52"/>
      <c r="K760" s="46">
        <v>0</v>
      </c>
      <c r="L760" s="35"/>
      <c r="M760" s="35"/>
      <c r="N760" s="35"/>
      <c r="O760" s="35"/>
    </row>
    <row r="761" spans="1:15" ht="18.75">
      <c r="A761" s="35"/>
      <c r="B761" s="42"/>
      <c r="C761" s="198"/>
      <c r="D761" s="35"/>
      <c r="E761" s="35"/>
      <c r="F761" s="35"/>
      <c r="G761" s="43"/>
      <c r="H761" s="47">
        <f>H756+H757+H758+H759+H760</f>
        <v>90</v>
      </c>
      <c r="I761" s="47">
        <f>I756+I757+I758+I759+I760</f>
        <v>90</v>
      </c>
      <c r="J761" s="48"/>
      <c r="K761" s="48">
        <f>K756+K757+K758+K759+K760</f>
        <v>27832.400000000001</v>
      </c>
      <c r="L761" s="35"/>
      <c r="M761" s="35"/>
      <c r="N761" s="35"/>
      <c r="O761" s="35"/>
    </row>
    <row r="762" spans="1:15" s="123" customFormat="1" ht="37.5">
      <c r="A762" s="118"/>
      <c r="B762" s="119">
        <v>8</v>
      </c>
      <c r="C762" s="183" t="s">
        <v>302</v>
      </c>
      <c r="D762" s="118" t="s">
        <v>488</v>
      </c>
      <c r="E762" s="118" t="s">
        <v>568</v>
      </c>
      <c r="F762" s="118" t="s">
        <v>108</v>
      </c>
      <c r="G762" s="120" t="s">
        <v>116</v>
      </c>
      <c r="H762" s="120">
        <v>30</v>
      </c>
      <c r="I762" s="120">
        <v>30</v>
      </c>
      <c r="J762" s="121">
        <v>212.3</v>
      </c>
      <c r="K762" s="122">
        <f t="shared" ref="K762:K765" si="77">I762*J762</f>
        <v>6369</v>
      </c>
      <c r="L762" s="118" t="s">
        <v>176</v>
      </c>
      <c r="M762" s="118"/>
      <c r="N762" s="118"/>
      <c r="O762" s="118" t="s">
        <v>489</v>
      </c>
    </row>
    <row r="763" spans="1:15" s="123" customFormat="1" ht="37.5">
      <c r="A763" s="118"/>
      <c r="B763" s="119">
        <v>8</v>
      </c>
      <c r="C763" s="183" t="s">
        <v>302</v>
      </c>
      <c r="D763" s="118" t="s">
        <v>488</v>
      </c>
      <c r="E763" s="118" t="s">
        <v>583</v>
      </c>
      <c r="F763" s="118" t="s">
        <v>108</v>
      </c>
      <c r="G763" s="120" t="s">
        <v>116</v>
      </c>
      <c r="H763" s="120">
        <v>7</v>
      </c>
      <c r="I763" s="120">
        <v>7</v>
      </c>
      <c r="J763" s="121">
        <v>212.3</v>
      </c>
      <c r="K763" s="122">
        <f t="shared" si="77"/>
        <v>1486.1000000000001</v>
      </c>
      <c r="L763" s="118" t="s">
        <v>176</v>
      </c>
      <c r="M763" s="118"/>
      <c r="N763" s="118"/>
      <c r="O763" s="118" t="s">
        <v>489</v>
      </c>
    </row>
    <row r="764" spans="1:15" ht="37.5">
      <c r="A764" s="35"/>
      <c r="B764" s="42">
        <v>8</v>
      </c>
      <c r="C764" s="198" t="s">
        <v>302</v>
      </c>
      <c r="D764" s="35" t="s">
        <v>488</v>
      </c>
      <c r="E764" s="35" t="s">
        <v>201</v>
      </c>
      <c r="F764" s="35" t="s">
        <v>108</v>
      </c>
      <c r="G764" s="43" t="s">
        <v>160</v>
      </c>
      <c r="H764" s="43">
        <v>10</v>
      </c>
      <c r="I764" s="43">
        <v>10</v>
      </c>
      <c r="J764" s="52">
        <v>275</v>
      </c>
      <c r="K764" s="46">
        <f t="shared" si="77"/>
        <v>2750</v>
      </c>
      <c r="L764" s="35" t="s">
        <v>176</v>
      </c>
      <c r="M764" s="35"/>
      <c r="N764" s="35"/>
      <c r="O764" s="35" t="s">
        <v>490</v>
      </c>
    </row>
    <row r="765" spans="1:15" ht="37.5">
      <c r="A765" s="35"/>
      <c r="B765" s="42">
        <v>8</v>
      </c>
      <c r="C765" s="198" t="s">
        <v>302</v>
      </c>
      <c r="D765" s="35" t="s">
        <v>488</v>
      </c>
      <c r="E765" s="35" t="s">
        <v>601</v>
      </c>
      <c r="F765" s="35" t="s">
        <v>108</v>
      </c>
      <c r="G765" s="43" t="s">
        <v>113</v>
      </c>
      <c r="H765" s="43">
        <v>40</v>
      </c>
      <c r="I765" s="43">
        <v>40</v>
      </c>
      <c r="J765" s="52">
        <v>381</v>
      </c>
      <c r="K765" s="46">
        <f t="shared" si="77"/>
        <v>15240</v>
      </c>
      <c r="L765" s="35" t="s">
        <v>176</v>
      </c>
      <c r="M765" s="35"/>
      <c r="N765" s="35"/>
      <c r="O765" s="35" t="s">
        <v>457</v>
      </c>
    </row>
    <row r="766" spans="1:15" ht="18.75">
      <c r="A766" s="35"/>
      <c r="B766" s="42"/>
      <c r="C766" s="198"/>
      <c r="D766" s="35"/>
      <c r="E766" s="35"/>
      <c r="F766" s="35"/>
      <c r="G766" s="43"/>
      <c r="H766" s="43"/>
      <c r="I766" s="43"/>
      <c r="J766" s="52"/>
      <c r="K766" s="46"/>
      <c r="L766" s="35"/>
      <c r="M766" s="35"/>
      <c r="N766" s="35"/>
      <c r="O766" s="35"/>
    </row>
    <row r="767" spans="1:15" ht="18.75">
      <c r="A767" s="35"/>
      <c r="B767" s="42"/>
      <c r="C767" s="198"/>
      <c r="D767" s="35"/>
      <c r="E767" s="35"/>
      <c r="F767" s="35"/>
      <c r="G767" s="43"/>
      <c r="H767" s="47">
        <f>H762+H763+H764+H765+H766</f>
        <v>87</v>
      </c>
      <c r="I767" s="47">
        <f>I762+I763+I764+I765+I766</f>
        <v>87</v>
      </c>
      <c r="J767" s="48"/>
      <c r="K767" s="48">
        <f>K762+K763+K764+K765+K766</f>
        <v>25845.1</v>
      </c>
      <c r="L767" s="35"/>
      <c r="M767" s="35"/>
      <c r="N767" s="35"/>
      <c r="O767" s="35"/>
    </row>
    <row r="768" spans="1:15" ht="37.5">
      <c r="A768" s="35"/>
      <c r="B768" s="42">
        <v>8</v>
      </c>
      <c r="C768" s="198" t="s">
        <v>308</v>
      </c>
      <c r="D768" s="35" t="s">
        <v>452</v>
      </c>
      <c r="E768" s="35" t="s">
        <v>602</v>
      </c>
      <c r="F768" s="35" t="s">
        <v>108</v>
      </c>
      <c r="G768" s="43" t="s">
        <v>172</v>
      </c>
      <c r="H768" s="42">
        <v>45</v>
      </c>
      <c r="I768" s="42">
        <v>45</v>
      </c>
      <c r="J768" s="54">
        <v>380</v>
      </c>
      <c r="K768" s="46">
        <f>I768*J768</f>
        <v>17100</v>
      </c>
      <c r="L768" s="35" t="s">
        <v>315</v>
      </c>
      <c r="M768" s="35"/>
      <c r="N768" s="35"/>
      <c r="O768" s="35" t="s">
        <v>742</v>
      </c>
    </row>
    <row r="769" spans="1:15" ht="18.75">
      <c r="A769" s="35"/>
      <c r="B769" s="42"/>
      <c r="C769" s="198"/>
      <c r="D769" s="35"/>
      <c r="E769" s="35"/>
      <c r="F769" s="35"/>
      <c r="G769" s="43"/>
      <c r="H769" s="42"/>
      <c r="I769" s="42"/>
      <c r="J769" s="54"/>
      <c r="K769" s="46">
        <f t="shared" ref="K769" si="78">I769*J769</f>
        <v>0</v>
      </c>
      <c r="L769" s="35"/>
      <c r="M769" s="35"/>
      <c r="N769" s="35"/>
      <c r="O769" s="35"/>
    </row>
    <row r="770" spans="1:15" s="123" customFormat="1" ht="37.5">
      <c r="A770" s="118"/>
      <c r="B770" s="119">
        <v>8</v>
      </c>
      <c r="C770" s="183" t="s">
        <v>308</v>
      </c>
      <c r="D770" s="118" t="s">
        <v>453</v>
      </c>
      <c r="E770" s="118" t="s">
        <v>571</v>
      </c>
      <c r="F770" s="118" t="s">
        <v>108</v>
      </c>
      <c r="G770" s="120" t="s">
        <v>116</v>
      </c>
      <c r="H770" s="119">
        <v>20</v>
      </c>
      <c r="I770" s="119">
        <v>20</v>
      </c>
      <c r="J770" s="124">
        <v>162.5</v>
      </c>
      <c r="K770" s="122">
        <f>I770*J770</f>
        <v>3250</v>
      </c>
      <c r="L770" s="118" t="s">
        <v>315</v>
      </c>
      <c r="M770" s="118"/>
      <c r="N770" s="118"/>
      <c r="O770" s="118" t="s">
        <v>491</v>
      </c>
    </row>
    <row r="771" spans="1:15" ht="18.75">
      <c r="A771" s="35"/>
      <c r="B771" s="42"/>
      <c r="C771" s="198"/>
      <c r="D771" s="35"/>
      <c r="E771" s="35"/>
      <c r="F771" s="35"/>
      <c r="G771" s="43"/>
      <c r="H771" s="42"/>
      <c r="I771" s="42"/>
      <c r="J771" s="54"/>
      <c r="K771" s="46">
        <f t="shared" ref="K771" si="79">I771*J771</f>
        <v>0</v>
      </c>
      <c r="L771" s="35"/>
      <c r="M771" s="35"/>
      <c r="N771" s="35"/>
      <c r="O771" s="35"/>
    </row>
    <row r="772" spans="1:15" ht="18.75">
      <c r="A772" s="35"/>
      <c r="B772" s="43"/>
      <c r="C772" s="198"/>
      <c r="D772" s="35"/>
      <c r="E772" s="35"/>
      <c r="F772" s="35"/>
      <c r="G772" s="43"/>
      <c r="H772" s="47">
        <f>H768+H769+H770+H771</f>
        <v>65</v>
      </c>
      <c r="I772" s="47">
        <f>I768+I769+I770+I771</f>
        <v>65</v>
      </c>
      <c r="J772" s="48"/>
      <c r="K772" s="48">
        <f>K768+K769+K770+K771</f>
        <v>20350</v>
      </c>
      <c r="L772" s="35"/>
      <c r="M772" s="35"/>
      <c r="N772" s="35"/>
      <c r="O772" s="35"/>
    </row>
    <row r="773" spans="1:15" s="123" customFormat="1" ht="37.5">
      <c r="A773" s="118"/>
      <c r="B773" s="119">
        <v>8</v>
      </c>
      <c r="C773" s="183" t="s">
        <v>455</v>
      </c>
      <c r="D773" s="118" t="s">
        <v>456</v>
      </c>
      <c r="E773" s="118" t="s">
        <v>568</v>
      </c>
      <c r="F773" s="118" t="s">
        <v>108</v>
      </c>
      <c r="G773" s="120" t="s">
        <v>116</v>
      </c>
      <c r="H773" s="119">
        <v>20</v>
      </c>
      <c r="I773" s="119">
        <v>20</v>
      </c>
      <c r="J773" s="124">
        <v>196.9</v>
      </c>
      <c r="K773" s="122">
        <f t="shared" ref="K773:K775" si="80">I773*J773</f>
        <v>3938</v>
      </c>
      <c r="L773" s="118" t="s">
        <v>176</v>
      </c>
      <c r="M773" s="118"/>
      <c r="N773" s="118"/>
      <c r="O773" s="118" t="s">
        <v>743</v>
      </c>
    </row>
    <row r="774" spans="1:15" ht="37.5">
      <c r="A774" s="35"/>
      <c r="B774" s="42">
        <v>8</v>
      </c>
      <c r="C774" s="198" t="s">
        <v>455</v>
      </c>
      <c r="D774" s="35" t="s">
        <v>456</v>
      </c>
      <c r="E774" s="35" t="s">
        <v>201</v>
      </c>
      <c r="F774" s="35" t="s">
        <v>108</v>
      </c>
      <c r="G774" s="43" t="s">
        <v>160</v>
      </c>
      <c r="H774" s="42">
        <v>10</v>
      </c>
      <c r="I774" s="42">
        <v>10</v>
      </c>
      <c r="J774" s="54">
        <v>275</v>
      </c>
      <c r="K774" s="46">
        <f t="shared" si="80"/>
        <v>2750</v>
      </c>
      <c r="L774" s="35" t="s">
        <v>176</v>
      </c>
      <c r="M774" s="35"/>
      <c r="N774" s="35"/>
      <c r="O774" s="35" t="s">
        <v>638</v>
      </c>
    </row>
    <row r="775" spans="1:15" ht="37.5">
      <c r="A775" s="35"/>
      <c r="B775" s="42">
        <v>8</v>
      </c>
      <c r="C775" s="198" t="s">
        <v>455</v>
      </c>
      <c r="D775" s="35" t="s">
        <v>456</v>
      </c>
      <c r="E775" s="35" t="s">
        <v>601</v>
      </c>
      <c r="F775" s="35" t="s">
        <v>108</v>
      </c>
      <c r="G775" s="43" t="s">
        <v>585</v>
      </c>
      <c r="H775" s="42">
        <v>42</v>
      </c>
      <c r="I775" s="42">
        <v>42</v>
      </c>
      <c r="J775" s="54">
        <v>405</v>
      </c>
      <c r="K775" s="46">
        <f t="shared" si="80"/>
        <v>17010</v>
      </c>
      <c r="L775" s="35" t="s">
        <v>176</v>
      </c>
      <c r="M775" s="35"/>
      <c r="N775" s="35"/>
      <c r="O775" s="35" t="s">
        <v>729</v>
      </c>
    </row>
    <row r="776" spans="1:15" ht="18.75">
      <c r="A776" s="35"/>
      <c r="B776" s="43"/>
      <c r="C776" s="198"/>
      <c r="D776" s="35"/>
      <c r="E776" s="35"/>
      <c r="F776" s="35"/>
      <c r="G776" s="43"/>
      <c r="H776" s="47">
        <f>H773+H774+H775</f>
        <v>72</v>
      </c>
      <c r="I776" s="47">
        <f>I773+I774+I775</f>
        <v>72</v>
      </c>
      <c r="J776" s="48"/>
      <c r="K776" s="48">
        <f>K773+K774+K775</f>
        <v>23698</v>
      </c>
      <c r="L776" s="35"/>
      <c r="M776" s="35"/>
      <c r="N776" s="35"/>
      <c r="O776" s="35"/>
    </row>
    <row r="777" spans="1:15" s="123" customFormat="1" ht="37.5">
      <c r="A777" s="118"/>
      <c r="B777" s="119">
        <v>8</v>
      </c>
      <c r="C777" s="183" t="s">
        <v>492</v>
      </c>
      <c r="D777" s="118" t="s">
        <v>493</v>
      </c>
      <c r="E777" s="118" t="s">
        <v>589</v>
      </c>
      <c r="F777" s="118" t="s">
        <v>108</v>
      </c>
      <c r="G777" s="120" t="s">
        <v>931</v>
      </c>
      <c r="H777" s="119">
        <v>24</v>
      </c>
      <c r="I777" s="119">
        <v>24</v>
      </c>
      <c r="J777" s="124">
        <v>200.01</v>
      </c>
      <c r="K777" s="122">
        <f>J777*I777</f>
        <v>4800.24</v>
      </c>
      <c r="L777" s="118" t="s">
        <v>16</v>
      </c>
      <c r="M777" s="118"/>
      <c r="N777" s="118"/>
      <c r="O777" s="118" t="s">
        <v>563</v>
      </c>
    </row>
    <row r="778" spans="1:15" s="123" customFormat="1" ht="37.5">
      <c r="A778" s="118"/>
      <c r="B778" s="119">
        <v>8</v>
      </c>
      <c r="C778" s="183" t="s">
        <v>492</v>
      </c>
      <c r="D778" s="118" t="s">
        <v>493</v>
      </c>
      <c r="E778" s="118" t="s">
        <v>581</v>
      </c>
      <c r="F778" s="118" t="s">
        <v>108</v>
      </c>
      <c r="G778" s="120" t="s">
        <v>116</v>
      </c>
      <c r="H778" s="119">
        <v>10</v>
      </c>
      <c r="I778" s="119">
        <v>10</v>
      </c>
      <c r="J778" s="124">
        <v>272.58</v>
      </c>
      <c r="K778" s="122">
        <f t="shared" ref="K778:K780" si="81">J778*I778</f>
        <v>2725.7999999999997</v>
      </c>
      <c r="L778" s="118" t="s">
        <v>16</v>
      </c>
      <c r="M778" s="118"/>
      <c r="N778" s="118"/>
      <c r="O778" s="118" t="s">
        <v>745</v>
      </c>
    </row>
    <row r="779" spans="1:15" ht="37.5">
      <c r="A779" s="35"/>
      <c r="B779" s="42">
        <v>8</v>
      </c>
      <c r="C779" s="198" t="s">
        <v>492</v>
      </c>
      <c r="D779" s="35" t="s">
        <v>493</v>
      </c>
      <c r="E779" s="35" t="s">
        <v>196</v>
      </c>
      <c r="F779" s="35" t="s">
        <v>108</v>
      </c>
      <c r="G779" s="43" t="s">
        <v>160</v>
      </c>
      <c r="H779" s="42">
        <v>10</v>
      </c>
      <c r="I779" s="42">
        <v>10</v>
      </c>
      <c r="J779" s="54">
        <v>321.55</v>
      </c>
      <c r="K779" s="46">
        <f t="shared" si="81"/>
        <v>3215.5</v>
      </c>
      <c r="L779" s="35" t="s">
        <v>16</v>
      </c>
      <c r="M779" s="35"/>
      <c r="N779" s="35"/>
      <c r="O779" s="35" t="s">
        <v>744</v>
      </c>
    </row>
    <row r="780" spans="1:15" ht="37.5">
      <c r="A780" s="35"/>
      <c r="B780" s="43">
        <v>8</v>
      </c>
      <c r="C780" s="198" t="s">
        <v>492</v>
      </c>
      <c r="D780" s="35" t="s">
        <v>493</v>
      </c>
      <c r="E780" s="35" t="s">
        <v>595</v>
      </c>
      <c r="F780" s="35" t="s">
        <v>108</v>
      </c>
      <c r="G780" s="43" t="s">
        <v>448</v>
      </c>
      <c r="H780" s="42">
        <v>65</v>
      </c>
      <c r="I780" s="42">
        <v>65</v>
      </c>
      <c r="J780" s="54">
        <v>415.14</v>
      </c>
      <c r="K780" s="46">
        <f t="shared" si="81"/>
        <v>26984.1</v>
      </c>
      <c r="L780" s="35" t="s">
        <v>16</v>
      </c>
      <c r="M780" s="35"/>
      <c r="N780" s="35"/>
      <c r="O780" s="35" t="s">
        <v>746</v>
      </c>
    </row>
    <row r="781" spans="1:15" ht="18.75">
      <c r="A781" s="35"/>
      <c r="B781" s="43"/>
      <c r="C781" s="198"/>
      <c r="D781" s="35"/>
      <c r="E781" s="35"/>
      <c r="F781" s="35"/>
      <c r="G781" s="43"/>
      <c r="H781" s="47">
        <f>H777+H778+H779+H780</f>
        <v>109</v>
      </c>
      <c r="I781" s="47">
        <f>I777+I778+I779+I780</f>
        <v>109</v>
      </c>
      <c r="J781" s="48"/>
      <c r="K781" s="48">
        <f>K777+K778+K779+K780</f>
        <v>37725.64</v>
      </c>
      <c r="L781" s="35"/>
      <c r="M781" s="35"/>
      <c r="N781" s="35"/>
      <c r="O781" s="35"/>
    </row>
    <row r="782" spans="1:15" s="123" customFormat="1" ht="37.5">
      <c r="A782" s="118"/>
      <c r="B782" s="119">
        <v>8</v>
      </c>
      <c r="C782" s="183" t="s">
        <v>309</v>
      </c>
      <c r="D782" s="118" t="s">
        <v>310</v>
      </c>
      <c r="E782" s="118" t="s">
        <v>321</v>
      </c>
      <c r="F782" s="118" t="s">
        <v>108</v>
      </c>
      <c r="G782" s="120" t="s">
        <v>116</v>
      </c>
      <c r="H782" s="119">
        <v>8</v>
      </c>
      <c r="I782" s="119">
        <v>8</v>
      </c>
      <c r="J782" s="124">
        <v>205.7</v>
      </c>
      <c r="K782" s="122">
        <f>J782*I782</f>
        <v>1645.6</v>
      </c>
      <c r="L782" s="118" t="s">
        <v>16</v>
      </c>
      <c r="M782" s="118"/>
      <c r="N782" s="118"/>
      <c r="O782" s="118" t="s">
        <v>470</v>
      </c>
    </row>
    <row r="783" spans="1:15" s="123" customFormat="1" ht="37.5">
      <c r="A783" s="118"/>
      <c r="B783" s="119">
        <v>8</v>
      </c>
      <c r="C783" s="183" t="s">
        <v>309</v>
      </c>
      <c r="D783" s="118" t="s">
        <v>310</v>
      </c>
      <c r="E783" s="118" t="s">
        <v>567</v>
      </c>
      <c r="F783" s="118" t="s">
        <v>108</v>
      </c>
      <c r="G783" s="120" t="s">
        <v>116</v>
      </c>
      <c r="H783" s="119">
        <v>15</v>
      </c>
      <c r="I783" s="119">
        <v>15</v>
      </c>
      <c r="J783" s="124">
        <v>205.7</v>
      </c>
      <c r="K783" s="122">
        <f>J783*I783</f>
        <v>3085.5</v>
      </c>
      <c r="L783" s="118" t="s">
        <v>16</v>
      </c>
      <c r="M783" s="118"/>
      <c r="N783" s="118"/>
      <c r="O783" s="118" t="s">
        <v>470</v>
      </c>
    </row>
    <row r="784" spans="1:15" ht="18.75">
      <c r="A784" s="35"/>
      <c r="B784" s="43"/>
      <c r="C784" s="198"/>
      <c r="D784" s="35"/>
      <c r="E784" s="35"/>
      <c r="F784" s="35"/>
      <c r="G784" s="43"/>
      <c r="H784" s="42"/>
      <c r="I784" s="42"/>
      <c r="J784" s="54"/>
      <c r="K784" s="46">
        <v>0</v>
      </c>
      <c r="L784" s="35"/>
      <c r="M784" s="35"/>
      <c r="N784" s="35"/>
      <c r="O784" s="35"/>
    </row>
    <row r="785" spans="1:15" ht="18.75">
      <c r="A785" s="35"/>
      <c r="B785" s="43"/>
      <c r="C785" s="198"/>
      <c r="D785" s="35"/>
      <c r="E785" s="35"/>
      <c r="F785" s="35"/>
      <c r="G785" s="43"/>
      <c r="H785" s="42"/>
      <c r="I785" s="42"/>
      <c r="J785" s="54"/>
      <c r="K785" s="46">
        <f t="shared" ref="K785" si="82">J785*I785</f>
        <v>0</v>
      </c>
      <c r="L785" s="35"/>
      <c r="M785" s="35"/>
      <c r="N785" s="35"/>
      <c r="O785" s="35"/>
    </row>
    <row r="786" spans="1:15" ht="18.75">
      <c r="A786" s="35"/>
      <c r="B786" s="43"/>
      <c r="C786" s="198"/>
      <c r="D786" s="35"/>
      <c r="E786" s="35"/>
      <c r="F786" s="35"/>
      <c r="G786" s="43"/>
      <c r="H786" s="47">
        <f>H782+H783+H784+H785</f>
        <v>23</v>
      </c>
      <c r="I786" s="47">
        <f>I782+I783+I784+I785</f>
        <v>23</v>
      </c>
      <c r="J786" s="48"/>
      <c r="K786" s="48">
        <f>K782+K783+K784+K785</f>
        <v>4731.1000000000004</v>
      </c>
      <c r="L786" s="35"/>
      <c r="M786" s="35"/>
      <c r="N786" s="35"/>
      <c r="O786" s="35"/>
    </row>
    <row r="787" spans="1:15" ht="37.5">
      <c r="A787" s="35"/>
      <c r="B787" s="43">
        <v>8.9</v>
      </c>
      <c r="C787" s="198" t="s">
        <v>891</v>
      </c>
      <c r="D787" s="35" t="s">
        <v>46</v>
      </c>
      <c r="E787" s="28" t="s">
        <v>867</v>
      </c>
      <c r="F787" s="35" t="s">
        <v>108</v>
      </c>
      <c r="G787" s="43" t="s">
        <v>932</v>
      </c>
      <c r="H787" s="42">
        <v>1</v>
      </c>
      <c r="I787" s="42">
        <v>1</v>
      </c>
      <c r="J787" s="54">
        <v>452.26</v>
      </c>
      <c r="K787" s="46">
        <f t="shared" ref="K787:K790" si="83">J787*I787</f>
        <v>452.26</v>
      </c>
      <c r="L787" s="35" t="s">
        <v>16</v>
      </c>
      <c r="M787" s="35"/>
      <c r="N787" s="35"/>
      <c r="O787" s="35" t="s">
        <v>892</v>
      </c>
    </row>
    <row r="788" spans="1:15" ht="18.75">
      <c r="A788" s="35"/>
      <c r="B788" s="43"/>
      <c r="C788" s="198"/>
      <c r="D788" s="35"/>
      <c r="E788" s="35"/>
      <c r="F788" s="35"/>
      <c r="G788" s="43"/>
      <c r="H788" s="42"/>
      <c r="I788" s="42"/>
      <c r="J788" s="54"/>
      <c r="K788" s="46">
        <f t="shared" si="83"/>
        <v>0</v>
      </c>
      <c r="L788" s="35"/>
      <c r="M788" s="35"/>
      <c r="N788" s="35"/>
      <c r="O788" s="35"/>
    </row>
    <row r="789" spans="1:15" ht="18.75">
      <c r="A789" s="35"/>
      <c r="B789" s="43"/>
      <c r="C789" s="198"/>
      <c r="D789" s="35"/>
      <c r="E789" s="35"/>
      <c r="F789" s="35"/>
      <c r="G789" s="43"/>
      <c r="H789" s="42"/>
      <c r="I789" s="42"/>
      <c r="J789" s="54"/>
      <c r="K789" s="46">
        <f t="shared" si="83"/>
        <v>0</v>
      </c>
      <c r="L789" s="35"/>
      <c r="M789" s="35"/>
      <c r="N789" s="35"/>
      <c r="O789" s="35"/>
    </row>
    <row r="790" spans="1:15" ht="18.75">
      <c r="A790" s="35"/>
      <c r="B790" s="43"/>
      <c r="C790" s="198"/>
      <c r="D790" s="35"/>
      <c r="E790" s="35"/>
      <c r="F790" s="35"/>
      <c r="G790" s="43"/>
      <c r="H790" s="42"/>
      <c r="I790" s="42"/>
      <c r="J790" s="54"/>
      <c r="K790" s="46">
        <f t="shared" si="83"/>
        <v>0</v>
      </c>
      <c r="L790" s="35"/>
      <c r="M790" s="35"/>
      <c r="N790" s="35"/>
      <c r="O790" s="35"/>
    </row>
    <row r="791" spans="1:15" ht="18.75">
      <c r="A791" s="35"/>
      <c r="B791" s="43"/>
      <c r="C791" s="198"/>
      <c r="D791" s="35"/>
      <c r="E791" s="35"/>
      <c r="F791" s="35"/>
      <c r="G791" s="43"/>
      <c r="H791" s="47">
        <f>SUM(H787:H790)</f>
        <v>1</v>
      </c>
      <c r="I791" s="47">
        <f>SUM(I787:I790)</f>
        <v>1</v>
      </c>
      <c r="J791" s="48"/>
      <c r="K791" s="48">
        <f>SUM(K787:K790)</f>
        <v>452.26</v>
      </c>
      <c r="L791" s="35"/>
      <c r="M791" s="35"/>
      <c r="N791" s="35"/>
      <c r="O791" s="35"/>
    </row>
    <row r="792" spans="1:15" ht="37.5">
      <c r="A792" s="35"/>
      <c r="B792" s="42">
        <v>9</v>
      </c>
      <c r="C792" s="198" t="s">
        <v>165</v>
      </c>
      <c r="D792" s="26" t="s">
        <v>277</v>
      </c>
      <c r="E792" s="35" t="s">
        <v>597</v>
      </c>
      <c r="F792" s="35" t="s">
        <v>108</v>
      </c>
      <c r="G792" s="43" t="s">
        <v>119</v>
      </c>
      <c r="H792" s="43">
        <v>53</v>
      </c>
      <c r="I792" s="43">
        <v>53</v>
      </c>
      <c r="J792" s="52">
        <v>564.29999999999995</v>
      </c>
      <c r="K792" s="46">
        <f>J792*I792</f>
        <v>29907.899999999998</v>
      </c>
      <c r="L792" s="35" t="s">
        <v>16</v>
      </c>
      <c r="M792" s="35"/>
      <c r="N792" s="35"/>
      <c r="O792" s="35" t="s">
        <v>747</v>
      </c>
    </row>
    <row r="793" spans="1:15" ht="37.5">
      <c r="A793" s="35"/>
      <c r="B793" s="42">
        <v>9</v>
      </c>
      <c r="C793" s="198" t="s">
        <v>165</v>
      </c>
      <c r="D793" s="26" t="s">
        <v>277</v>
      </c>
      <c r="E793" s="35" t="s">
        <v>359</v>
      </c>
      <c r="F793" s="35" t="s">
        <v>108</v>
      </c>
      <c r="G793" s="43" t="s">
        <v>929</v>
      </c>
      <c r="H793" s="43">
        <v>7</v>
      </c>
      <c r="I793" s="43">
        <v>7</v>
      </c>
      <c r="J793" s="52">
        <v>564.29999999999995</v>
      </c>
      <c r="K793" s="46">
        <f>J793*I793</f>
        <v>3950.0999999999995</v>
      </c>
      <c r="L793" s="35" t="s">
        <v>16</v>
      </c>
      <c r="M793" s="35"/>
      <c r="N793" s="35"/>
      <c r="O793" s="35" t="s">
        <v>747</v>
      </c>
    </row>
    <row r="794" spans="1:15" s="137" customFormat="1" ht="37.5">
      <c r="A794" s="133"/>
      <c r="B794" s="119">
        <v>9</v>
      </c>
      <c r="C794" s="183" t="s">
        <v>165</v>
      </c>
      <c r="D794" s="134" t="s">
        <v>494</v>
      </c>
      <c r="E794" s="118" t="s">
        <v>192</v>
      </c>
      <c r="F794" s="118" t="s">
        <v>108</v>
      </c>
      <c r="G794" s="120" t="s">
        <v>116</v>
      </c>
      <c r="H794" s="135">
        <v>28</v>
      </c>
      <c r="I794" s="135">
        <v>28</v>
      </c>
      <c r="J794" s="136">
        <v>389</v>
      </c>
      <c r="K794" s="122">
        <f>J794*I794</f>
        <v>10892</v>
      </c>
      <c r="L794" s="133" t="s">
        <v>177</v>
      </c>
      <c r="M794" s="133"/>
      <c r="N794" s="133"/>
      <c r="O794" s="118" t="s">
        <v>249</v>
      </c>
    </row>
    <row r="795" spans="1:15" s="137" customFormat="1" ht="37.5">
      <c r="A795" s="133"/>
      <c r="B795" s="119">
        <v>9</v>
      </c>
      <c r="C795" s="183" t="s">
        <v>165</v>
      </c>
      <c r="D795" s="134" t="s">
        <v>494</v>
      </c>
      <c r="E795" s="118" t="s">
        <v>564</v>
      </c>
      <c r="F795" s="118" t="s">
        <v>108</v>
      </c>
      <c r="G795" s="120" t="s">
        <v>116</v>
      </c>
      <c r="H795" s="135">
        <v>15</v>
      </c>
      <c r="I795" s="135">
        <v>15</v>
      </c>
      <c r="J795" s="136">
        <v>389</v>
      </c>
      <c r="K795" s="122">
        <f>J795*I795</f>
        <v>5835</v>
      </c>
      <c r="L795" s="133" t="s">
        <v>177</v>
      </c>
      <c r="M795" s="133"/>
      <c r="N795" s="133"/>
      <c r="O795" s="118" t="s">
        <v>249</v>
      </c>
    </row>
    <row r="796" spans="1:15" ht="18.75">
      <c r="A796" s="35"/>
      <c r="B796" s="42"/>
      <c r="C796" s="198"/>
      <c r="D796" s="35"/>
      <c r="E796" s="35"/>
      <c r="F796" s="35"/>
      <c r="G796" s="43"/>
      <c r="H796" s="47">
        <f>H792+H793+H794+H795</f>
        <v>103</v>
      </c>
      <c r="I796" s="47">
        <f>I792+I793+I794+I795</f>
        <v>103</v>
      </c>
      <c r="J796" s="48"/>
      <c r="K796" s="48">
        <f>K792+K793+K794+K795</f>
        <v>50585</v>
      </c>
      <c r="L796" s="35"/>
      <c r="M796" s="35"/>
      <c r="N796" s="35"/>
      <c r="O796" s="35"/>
    </row>
    <row r="797" spans="1:15" ht="37.5">
      <c r="A797" s="35"/>
      <c r="B797" s="42">
        <v>9</v>
      </c>
      <c r="C797" s="198" t="s">
        <v>167</v>
      </c>
      <c r="D797" s="26" t="s">
        <v>363</v>
      </c>
      <c r="E797" s="35" t="s">
        <v>196</v>
      </c>
      <c r="F797" s="35" t="s">
        <v>108</v>
      </c>
      <c r="G797" s="43" t="s">
        <v>160</v>
      </c>
      <c r="H797" s="43">
        <v>10</v>
      </c>
      <c r="I797" s="43">
        <v>10</v>
      </c>
      <c r="J797" s="52">
        <v>405.92</v>
      </c>
      <c r="K797" s="46">
        <f>I797*J797</f>
        <v>4059.2000000000003</v>
      </c>
      <c r="L797" s="35" t="s">
        <v>16</v>
      </c>
      <c r="M797" s="35"/>
      <c r="N797" s="35"/>
      <c r="O797" s="35" t="s">
        <v>748</v>
      </c>
    </row>
    <row r="798" spans="1:15" ht="37.5">
      <c r="A798" s="35"/>
      <c r="B798" s="42">
        <v>9</v>
      </c>
      <c r="C798" s="198" t="s">
        <v>167</v>
      </c>
      <c r="D798" s="26" t="s">
        <v>363</v>
      </c>
      <c r="E798" s="35" t="s">
        <v>110</v>
      </c>
      <c r="F798" s="35" t="s">
        <v>108</v>
      </c>
      <c r="G798" s="43" t="s">
        <v>585</v>
      </c>
      <c r="H798" s="43">
        <v>14</v>
      </c>
      <c r="I798" s="43">
        <v>14</v>
      </c>
      <c r="J798" s="52">
        <v>540.54</v>
      </c>
      <c r="K798" s="46">
        <f>I798*J798</f>
        <v>7567.5599999999995</v>
      </c>
      <c r="L798" s="35" t="s">
        <v>16</v>
      </c>
      <c r="M798" s="35"/>
      <c r="N798" s="35"/>
      <c r="O798" s="35" t="s">
        <v>749</v>
      </c>
    </row>
    <row r="799" spans="1:15" ht="18.75">
      <c r="A799" s="35"/>
      <c r="B799" s="42"/>
      <c r="C799" s="198"/>
      <c r="D799" s="26"/>
      <c r="E799" s="35"/>
      <c r="F799" s="35"/>
      <c r="G799" s="43"/>
      <c r="H799" s="43"/>
      <c r="I799" s="43"/>
      <c r="J799" s="52"/>
      <c r="K799" s="46"/>
      <c r="L799" s="35"/>
      <c r="M799" s="35"/>
      <c r="N799" s="35"/>
      <c r="O799" s="35"/>
    </row>
    <row r="800" spans="1:15" ht="18.75">
      <c r="A800" s="35"/>
      <c r="B800" s="42"/>
      <c r="C800" s="198"/>
      <c r="D800" s="35"/>
      <c r="E800" s="35"/>
      <c r="F800" s="35"/>
      <c r="G800" s="43"/>
      <c r="H800" s="47">
        <f>H797+H798+H799</f>
        <v>24</v>
      </c>
      <c r="I800" s="47">
        <f>I797+I798+I799</f>
        <v>24</v>
      </c>
      <c r="J800" s="48"/>
      <c r="K800" s="48">
        <f>K797+K798+K799</f>
        <v>11626.76</v>
      </c>
      <c r="L800" s="35"/>
      <c r="M800" s="35"/>
      <c r="N800" s="35"/>
      <c r="O800" s="35"/>
    </row>
    <row r="801" spans="1:15" s="123" customFormat="1" ht="37.5">
      <c r="A801" s="118"/>
      <c r="B801" s="119">
        <v>9</v>
      </c>
      <c r="C801" s="183" t="s">
        <v>370</v>
      </c>
      <c r="D801" s="118" t="s">
        <v>251</v>
      </c>
      <c r="E801" s="118" t="s">
        <v>577</v>
      </c>
      <c r="F801" s="118" t="s">
        <v>108</v>
      </c>
      <c r="G801" s="120" t="s">
        <v>112</v>
      </c>
      <c r="H801" s="120">
        <v>30</v>
      </c>
      <c r="I801" s="120">
        <v>30</v>
      </c>
      <c r="J801" s="121">
        <v>477.95</v>
      </c>
      <c r="K801" s="122">
        <f t="shared" ref="K801:K804" si="84">I801*J801</f>
        <v>14338.5</v>
      </c>
      <c r="L801" s="118" t="s">
        <v>261</v>
      </c>
      <c r="M801" s="118"/>
      <c r="N801" s="118"/>
      <c r="O801" s="118" t="s">
        <v>774</v>
      </c>
    </row>
    <row r="802" spans="1:15" s="123" customFormat="1" ht="37.5">
      <c r="A802" s="118"/>
      <c r="B802" s="119">
        <v>9</v>
      </c>
      <c r="C802" s="183" t="s">
        <v>371</v>
      </c>
      <c r="D802" s="118" t="s">
        <v>251</v>
      </c>
      <c r="E802" s="118" t="s">
        <v>577</v>
      </c>
      <c r="F802" s="118" t="s">
        <v>108</v>
      </c>
      <c r="G802" s="120" t="s">
        <v>112</v>
      </c>
      <c r="H802" s="120">
        <v>30</v>
      </c>
      <c r="I802" s="120"/>
      <c r="J802" s="121"/>
      <c r="K802" s="122">
        <f t="shared" si="84"/>
        <v>0</v>
      </c>
      <c r="L802" s="118" t="s">
        <v>261</v>
      </c>
      <c r="M802" s="118"/>
      <c r="N802" s="118"/>
      <c r="O802" s="118" t="s">
        <v>775</v>
      </c>
    </row>
    <row r="803" spans="1:15" ht="56.25">
      <c r="A803" s="35"/>
      <c r="B803" s="42">
        <v>9</v>
      </c>
      <c r="C803" s="198" t="s">
        <v>74</v>
      </c>
      <c r="D803" s="35" t="s">
        <v>495</v>
      </c>
      <c r="E803" s="35" t="s">
        <v>597</v>
      </c>
      <c r="F803" s="35" t="s">
        <v>108</v>
      </c>
      <c r="G803" s="43" t="s">
        <v>119</v>
      </c>
      <c r="H803" s="43">
        <v>53</v>
      </c>
      <c r="I803" s="43">
        <v>53</v>
      </c>
      <c r="J803" s="52">
        <v>385</v>
      </c>
      <c r="K803" s="46">
        <f t="shared" si="84"/>
        <v>20405</v>
      </c>
      <c r="L803" s="35" t="s">
        <v>16</v>
      </c>
      <c r="M803" s="35"/>
      <c r="N803" s="35"/>
      <c r="O803" s="35" t="s">
        <v>750</v>
      </c>
    </row>
    <row r="804" spans="1:15" ht="56.25">
      <c r="A804" s="35"/>
      <c r="B804" s="42">
        <v>9</v>
      </c>
      <c r="C804" s="198" t="s">
        <v>74</v>
      </c>
      <c r="D804" s="35" t="s">
        <v>495</v>
      </c>
      <c r="E804" s="35" t="s">
        <v>359</v>
      </c>
      <c r="F804" s="35" t="s">
        <v>108</v>
      </c>
      <c r="G804" s="43" t="s">
        <v>119</v>
      </c>
      <c r="H804" s="43">
        <v>7</v>
      </c>
      <c r="I804" s="43">
        <v>7</v>
      </c>
      <c r="J804" s="52">
        <v>385</v>
      </c>
      <c r="K804" s="46">
        <f t="shared" si="84"/>
        <v>2695</v>
      </c>
      <c r="L804" s="35" t="s">
        <v>16</v>
      </c>
      <c r="M804" s="35"/>
      <c r="N804" s="35"/>
      <c r="O804" s="35" t="s">
        <v>751</v>
      </c>
    </row>
    <row r="805" spans="1:15" ht="18.75">
      <c r="A805" s="35"/>
      <c r="B805" s="42"/>
      <c r="C805" s="198"/>
      <c r="D805" s="35"/>
      <c r="E805" s="35"/>
      <c r="F805" s="35"/>
      <c r="G805" s="43"/>
      <c r="H805" s="43"/>
      <c r="I805" s="43"/>
      <c r="J805" s="52"/>
      <c r="K805" s="46"/>
      <c r="L805" s="35"/>
      <c r="M805" s="35"/>
      <c r="N805" s="35"/>
      <c r="O805" s="35"/>
    </row>
    <row r="806" spans="1:15" ht="18.75">
      <c r="A806" s="35"/>
      <c r="B806" s="42"/>
      <c r="C806" s="198"/>
      <c r="D806" s="35"/>
      <c r="E806" s="35"/>
      <c r="F806" s="35"/>
      <c r="G806" s="43"/>
      <c r="H806" s="47">
        <f>H801+H802+H803+H804+H805</f>
        <v>120</v>
      </c>
      <c r="I806" s="47">
        <f>I801+I802+I803+I804+I805</f>
        <v>90</v>
      </c>
      <c r="J806" s="48"/>
      <c r="K806" s="48">
        <f>K801+K802+K803+K804+K805</f>
        <v>37438.5</v>
      </c>
      <c r="L806" s="35"/>
      <c r="M806" s="35"/>
      <c r="N806" s="35"/>
      <c r="O806" s="35"/>
    </row>
    <row r="807" spans="1:15" ht="75">
      <c r="A807" s="35" t="s">
        <v>21</v>
      </c>
      <c r="B807" s="42">
        <v>9</v>
      </c>
      <c r="C807" s="198" t="s">
        <v>186</v>
      </c>
      <c r="D807" s="35" t="s">
        <v>259</v>
      </c>
      <c r="E807" s="35" t="s">
        <v>423</v>
      </c>
      <c r="F807" s="35" t="s">
        <v>108</v>
      </c>
      <c r="G807" s="43" t="s">
        <v>925</v>
      </c>
      <c r="H807" s="43">
        <v>5</v>
      </c>
      <c r="I807" s="43">
        <v>5</v>
      </c>
      <c r="J807" s="52">
        <v>382.91</v>
      </c>
      <c r="K807" s="46">
        <f>I807*J807</f>
        <v>1914.5500000000002</v>
      </c>
      <c r="L807" s="35" t="s">
        <v>16</v>
      </c>
      <c r="M807" s="35"/>
      <c r="N807" s="35"/>
      <c r="O807" s="35" t="s">
        <v>752</v>
      </c>
    </row>
    <row r="808" spans="1:15" ht="18.75">
      <c r="A808" s="35"/>
      <c r="B808" s="42"/>
      <c r="C808" s="198"/>
      <c r="D808" s="35"/>
      <c r="E808" s="35"/>
      <c r="F808" s="35"/>
      <c r="G808" s="43"/>
      <c r="H808" s="43"/>
      <c r="I808" s="43"/>
      <c r="J808" s="52"/>
      <c r="K808" s="46">
        <f>I808*J808</f>
        <v>0</v>
      </c>
      <c r="L808" s="35"/>
      <c r="M808" s="35"/>
      <c r="N808" s="35"/>
      <c r="O808" s="35"/>
    </row>
    <row r="809" spans="1:15" ht="18.75">
      <c r="A809" s="35"/>
      <c r="B809" s="42"/>
      <c r="C809" s="198"/>
      <c r="D809" s="35"/>
      <c r="E809" s="35"/>
      <c r="F809" s="35"/>
      <c r="G809" s="43"/>
      <c r="H809" s="47">
        <f>H807+H808</f>
        <v>5</v>
      </c>
      <c r="I809" s="47">
        <f>I807+I808</f>
        <v>5</v>
      </c>
      <c r="J809" s="48"/>
      <c r="K809" s="48">
        <f>K807+K808</f>
        <v>1914.5500000000002</v>
      </c>
      <c r="L809" s="35"/>
      <c r="M809" s="35"/>
      <c r="N809" s="35"/>
      <c r="O809" s="35"/>
    </row>
    <row r="810" spans="1:15" s="123" customFormat="1" ht="37.5">
      <c r="A810" s="118"/>
      <c r="B810" s="119">
        <v>9</v>
      </c>
      <c r="C810" s="183" t="s">
        <v>266</v>
      </c>
      <c r="D810" s="118" t="s">
        <v>441</v>
      </c>
      <c r="E810" s="118" t="s">
        <v>321</v>
      </c>
      <c r="F810" s="118" t="s">
        <v>108</v>
      </c>
      <c r="G810" s="120" t="s">
        <v>116</v>
      </c>
      <c r="H810" s="120">
        <v>20</v>
      </c>
      <c r="I810" s="120">
        <v>20</v>
      </c>
      <c r="J810" s="121">
        <v>441.32</v>
      </c>
      <c r="K810" s="122">
        <f t="shared" ref="K810:K858" si="85">I810*J810</f>
        <v>8826.4</v>
      </c>
      <c r="L810" s="118" t="s">
        <v>16</v>
      </c>
      <c r="M810" s="118"/>
      <c r="N810" s="118"/>
      <c r="O810" s="118" t="s">
        <v>271</v>
      </c>
    </row>
    <row r="811" spans="1:15" s="123" customFormat="1" ht="37.5">
      <c r="A811" s="118"/>
      <c r="B811" s="119">
        <v>9</v>
      </c>
      <c r="C811" s="183" t="s">
        <v>267</v>
      </c>
      <c r="D811" s="118" t="s">
        <v>441</v>
      </c>
      <c r="E811" s="118" t="s">
        <v>321</v>
      </c>
      <c r="F811" s="118" t="s">
        <v>108</v>
      </c>
      <c r="G811" s="120" t="s">
        <v>116</v>
      </c>
      <c r="H811" s="120">
        <v>20</v>
      </c>
      <c r="I811" s="120"/>
      <c r="J811" s="121"/>
      <c r="K811" s="122">
        <f t="shared" si="85"/>
        <v>0</v>
      </c>
      <c r="L811" s="118" t="s">
        <v>16</v>
      </c>
      <c r="M811" s="118"/>
      <c r="N811" s="118"/>
      <c r="O811" s="118" t="s">
        <v>271</v>
      </c>
    </row>
    <row r="812" spans="1:15" s="123" customFormat="1" ht="37.5">
      <c r="A812" s="118"/>
      <c r="B812" s="119">
        <v>9</v>
      </c>
      <c r="C812" s="183" t="s">
        <v>266</v>
      </c>
      <c r="D812" s="118" t="s">
        <v>441</v>
      </c>
      <c r="E812" s="118" t="s">
        <v>848</v>
      </c>
      <c r="F812" s="118" t="s">
        <v>108</v>
      </c>
      <c r="G812" s="120" t="s">
        <v>116</v>
      </c>
      <c r="H812" s="120">
        <v>30</v>
      </c>
      <c r="I812" s="120">
        <v>30</v>
      </c>
      <c r="J812" s="121">
        <v>441.32</v>
      </c>
      <c r="K812" s="122">
        <f t="shared" si="85"/>
        <v>13239.6</v>
      </c>
      <c r="L812" s="118" t="s">
        <v>16</v>
      </c>
      <c r="M812" s="118"/>
      <c r="N812" s="118"/>
      <c r="O812" s="118" t="s">
        <v>271</v>
      </c>
    </row>
    <row r="813" spans="1:15" s="123" customFormat="1" ht="37.5">
      <c r="A813" s="118"/>
      <c r="B813" s="119">
        <v>9</v>
      </c>
      <c r="C813" s="183" t="s">
        <v>267</v>
      </c>
      <c r="D813" s="118" t="s">
        <v>441</v>
      </c>
      <c r="E813" s="118" t="s">
        <v>848</v>
      </c>
      <c r="F813" s="118" t="s">
        <v>108</v>
      </c>
      <c r="G813" s="120" t="s">
        <v>116</v>
      </c>
      <c r="H813" s="120">
        <v>30</v>
      </c>
      <c r="I813" s="120"/>
      <c r="J813" s="121"/>
      <c r="K813" s="122">
        <f t="shared" si="85"/>
        <v>0</v>
      </c>
      <c r="L813" s="118" t="s">
        <v>16</v>
      </c>
      <c r="M813" s="118"/>
      <c r="N813" s="118"/>
      <c r="O813" s="118" t="s">
        <v>271</v>
      </c>
    </row>
    <row r="814" spans="1:15" ht="37.5">
      <c r="A814" s="35"/>
      <c r="B814" s="42">
        <v>9</v>
      </c>
      <c r="C814" s="198" t="s">
        <v>266</v>
      </c>
      <c r="D814" s="35" t="s">
        <v>441</v>
      </c>
      <c r="E814" s="35" t="s">
        <v>196</v>
      </c>
      <c r="F814" s="35" t="s">
        <v>108</v>
      </c>
      <c r="G814" s="43" t="s">
        <v>160</v>
      </c>
      <c r="H814" s="43">
        <v>15</v>
      </c>
      <c r="I814" s="43">
        <v>15</v>
      </c>
      <c r="J814" s="52">
        <v>520.38</v>
      </c>
      <c r="K814" s="46">
        <f t="shared" si="85"/>
        <v>7805.7</v>
      </c>
      <c r="L814" s="35" t="s">
        <v>16</v>
      </c>
      <c r="M814" s="35"/>
      <c r="N814" s="35"/>
      <c r="O814" s="35" t="s">
        <v>776</v>
      </c>
    </row>
    <row r="815" spans="1:15" ht="37.5">
      <c r="A815" s="35"/>
      <c r="B815" s="42">
        <v>9</v>
      </c>
      <c r="C815" s="198" t="s">
        <v>267</v>
      </c>
      <c r="D815" s="35" t="s">
        <v>441</v>
      </c>
      <c r="E815" s="35" t="s">
        <v>196</v>
      </c>
      <c r="F815" s="35" t="s">
        <v>108</v>
      </c>
      <c r="G815" s="43" t="s">
        <v>160</v>
      </c>
      <c r="H815" s="43">
        <v>15</v>
      </c>
      <c r="I815" s="43"/>
      <c r="J815" s="52"/>
      <c r="K815" s="46">
        <f t="shared" si="85"/>
        <v>0</v>
      </c>
      <c r="L815" s="35" t="s">
        <v>16</v>
      </c>
      <c r="M815" s="35"/>
      <c r="N815" s="35"/>
      <c r="O815" s="35" t="s">
        <v>777</v>
      </c>
    </row>
    <row r="816" spans="1:15" ht="56.25">
      <c r="A816" s="35"/>
      <c r="B816" s="42">
        <v>9</v>
      </c>
      <c r="C816" s="198" t="s">
        <v>266</v>
      </c>
      <c r="D816" s="35" t="s">
        <v>496</v>
      </c>
      <c r="E816" s="35" t="s">
        <v>596</v>
      </c>
      <c r="F816" s="35" t="s">
        <v>108</v>
      </c>
      <c r="G816" s="43" t="s">
        <v>119</v>
      </c>
      <c r="H816" s="43">
        <v>15</v>
      </c>
      <c r="I816" s="43">
        <v>15</v>
      </c>
      <c r="J816" s="52">
        <v>753.5</v>
      </c>
      <c r="K816" s="46">
        <f t="shared" si="85"/>
        <v>11302.5</v>
      </c>
      <c r="L816" s="35" t="s">
        <v>16</v>
      </c>
      <c r="M816" s="35"/>
      <c r="N816" s="35"/>
      <c r="O816" s="35" t="s">
        <v>753</v>
      </c>
    </row>
    <row r="817" spans="1:15" ht="56.25">
      <c r="A817" s="35"/>
      <c r="B817" s="42">
        <v>9</v>
      </c>
      <c r="C817" s="198" t="s">
        <v>267</v>
      </c>
      <c r="D817" s="35" t="s">
        <v>496</v>
      </c>
      <c r="E817" s="35" t="s">
        <v>596</v>
      </c>
      <c r="F817" s="35" t="s">
        <v>108</v>
      </c>
      <c r="G817" s="43" t="s">
        <v>119</v>
      </c>
      <c r="H817" s="43">
        <v>15</v>
      </c>
      <c r="I817" s="43"/>
      <c r="J817" s="52"/>
      <c r="K817" s="46">
        <f t="shared" si="85"/>
        <v>0</v>
      </c>
      <c r="L817" s="35" t="s">
        <v>16</v>
      </c>
      <c r="M817" s="35"/>
      <c r="N817" s="35"/>
      <c r="O817" s="35" t="s">
        <v>753</v>
      </c>
    </row>
    <row r="818" spans="1:15" ht="56.25">
      <c r="A818" s="35"/>
      <c r="B818" s="42">
        <v>9</v>
      </c>
      <c r="C818" s="198" t="s">
        <v>266</v>
      </c>
      <c r="D818" s="35" t="s">
        <v>496</v>
      </c>
      <c r="E818" s="35" t="s">
        <v>359</v>
      </c>
      <c r="F818" s="35" t="s">
        <v>108</v>
      </c>
      <c r="G818" s="43" t="s">
        <v>119</v>
      </c>
      <c r="H818" s="43">
        <v>45</v>
      </c>
      <c r="I818" s="43">
        <v>45</v>
      </c>
      <c r="J818" s="52">
        <v>753.5</v>
      </c>
      <c r="K818" s="46">
        <f t="shared" si="85"/>
        <v>33907.5</v>
      </c>
      <c r="L818" s="35" t="s">
        <v>16</v>
      </c>
      <c r="M818" s="35"/>
      <c r="N818" s="35"/>
      <c r="O818" s="35" t="s">
        <v>753</v>
      </c>
    </row>
    <row r="819" spans="1:15" ht="56.25">
      <c r="A819" s="35"/>
      <c r="B819" s="42">
        <v>9</v>
      </c>
      <c r="C819" s="198" t="s">
        <v>267</v>
      </c>
      <c r="D819" s="35" t="s">
        <v>496</v>
      </c>
      <c r="E819" s="35" t="s">
        <v>359</v>
      </c>
      <c r="F819" s="35" t="s">
        <v>108</v>
      </c>
      <c r="G819" s="43" t="s">
        <v>119</v>
      </c>
      <c r="H819" s="43">
        <v>45</v>
      </c>
      <c r="I819" s="43"/>
      <c r="J819" s="52"/>
      <c r="K819" s="46">
        <f t="shared" si="85"/>
        <v>0</v>
      </c>
      <c r="L819" s="35" t="s">
        <v>16</v>
      </c>
      <c r="M819" s="35"/>
      <c r="N819" s="35"/>
      <c r="O819" s="35" t="s">
        <v>753</v>
      </c>
    </row>
    <row r="820" spans="1:15" ht="18.75">
      <c r="A820" s="35"/>
      <c r="B820" s="42"/>
      <c r="C820" s="198"/>
      <c r="D820" s="35"/>
      <c r="E820" s="35"/>
      <c r="F820" s="35"/>
      <c r="G820" s="43"/>
      <c r="H820" s="47">
        <f>H810+H811+H812+H813+H814+H815+H816+H817+H818+H819</f>
        <v>250</v>
      </c>
      <c r="I820" s="47">
        <f>I810+I811+I812+I813+I814+I815+I816+I817+I818+I819</f>
        <v>125</v>
      </c>
      <c r="J820" s="48"/>
      <c r="K820" s="48">
        <f>K810+K811+K812+K813+K814+K815+K816+K817+K818+K819</f>
        <v>75081.7</v>
      </c>
      <c r="L820" s="35"/>
      <c r="M820" s="35"/>
      <c r="N820" s="35"/>
      <c r="O820" s="35"/>
    </row>
    <row r="821" spans="1:15" ht="56.25">
      <c r="A821" s="35" t="s">
        <v>146</v>
      </c>
      <c r="B821" s="42">
        <v>9</v>
      </c>
      <c r="C821" s="198" t="s">
        <v>184</v>
      </c>
      <c r="D821" s="35" t="s">
        <v>442</v>
      </c>
      <c r="E821" s="35" t="s">
        <v>423</v>
      </c>
      <c r="F821" s="35" t="s">
        <v>108</v>
      </c>
      <c r="G821" s="43" t="s">
        <v>925</v>
      </c>
      <c r="H821" s="43">
        <v>5</v>
      </c>
      <c r="I821" s="43">
        <v>5</v>
      </c>
      <c r="J821" s="52">
        <v>421.41</v>
      </c>
      <c r="K821" s="46">
        <f t="shared" si="85"/>
        <v>2107.0500000000002</v>
      </c>
      <c r="L821" s="35" t="s">
        <v>16</v>
      </c>
      <c r="M821" s="35"/>
      <c r="N821" s="35"/>
      <c r="O821" s="35" t="s">
        <v>754</v>
      </c>
    </row>
    <row r="822" spans="1:15" ht="18.75">
      <c r="A822" s="35"/>
      <c r="B822" s="42"/>
      <c r="C822" s="198"/>
      <c r="D822" s="35"/>
      <c r="E822" s="35"/>
      <c r="F822" s="35"/>
      <c r="G822" s="43"/>
      <c r="H822" s="43"/>
      <c r="I822" s="43"/>
      <c r="J822" s="52"/>
      <c r="K822" s="46">
        <f t="shared" si="85"/>
        <v>0</v>
      </c>
      <c r="L822" s="35"/>
      <c r="M822" s="35"/>
      <c r="N822" s="35"/>
      <c r="O822" s="35"/>
    </row>
    <row r="823" spans="1:15" ht="18.75">
      <c r="A823" s="35"/>
      <c r="B823" s="42"/>
      <c r="C823" s="198"/>
      <c r="D823" s="35"/>
      <c r="E823" s="35"/>
      <c r="F823" s="35"/>
      <c r="G823" s="43"/>
      <c r="H823" s="43"/>
      <c r="I823" s="43"/>
      <c r="J823" s="52"/>
      <c r="K823" s="46">
        <f t="shared" si="85"/>
        <v>0</v>
      </c>
      <c r="L823" s="35"/>
      <c r="M823" s="35"/>
      <c r="N823" s="35"/>
      <c r="O823" s="35"/>
    </row>
    <row r="824" spans="1:15" ht="18.75">
      <c r="A824" s="35"/>
      <c r="B824" s="42"/>
      <c r="C824" s="198"/>
      <c r="D824" s="35"/>
      <c r="E824" s="35"/>
      <c r="F824" s="35"/>
      <c r="G824" s="43"/>
      <c r="H824" s="47">
        <f>H821+H822+H823</f>
        <v>5</v>
      </c>
      <c r="I824" s="47">
        <f>I821+I822+I823</f>
        <v>5</v>
      </c>
      <c r="J824" s="48"/>
      <c r="K824" s="48">
        <f>K821+K822+K823</f>
        <v>2107.0500000000002</v>
      </c>
      <c r="L824" s="35"/>
      <c r="M824" s="35"/>
      <c r="N824" s="35"/>
      <c r="O824" s="35"/>
    </row>
    <row r="825" spans="1:15" s="123" customFormat="1" ht="75">
      <c r="A825" s="118"/>
      <c r="B825" s="119">
        <v>9</v>
      </c>
      <c r="C825" s="183" t="s">
        <v>443</v>
      </c>
      <c r="D825" s="138" t="s">
        <v>446</v>
      </c>
      <c r="E825" s="118" t="s">
        <v>572</v>
      </c>
      <c r="F825" s="118" t="s">
        <v>108</v>
      </c>
      <c r="G825" s="120" t="s">
        <v>173</v>
      </c>
      <c r="H825" s="120">
        <v>20</v>
      </c>
      <c r="I825" s="120">
        <v>20</v>
      </c>
      <c r="J825" s="121">
        <v>217.8</v>
      </c>
      <c r="K825" s="122">
        <f>I825*J825</f>
        <v>4356</v>
      </c>
      <c r="L825" s="118" t="s">
        <v>16</v>
      </c>
      <c r="M825" s="118"/>
      <c r="N825" s="118"/>
      <c r="O825" s="118" t="s">
        <v>498</v>
      </c>
    </row>
    <row r="826" spans="1:15" ht="75">
      <c r="A826" s="35"/>
      <c r="B826" s="42">
        <v>9</v>
      </c>
      <c r="C826" s="198" t="s">
        <v>443</v>
      </c>
      <c r="D826" s="107" t="s">
        <v>446</v>
      </c>
      <c r="E826" s="35" t="s">
        <v>196</v>
      </c>
      <c r="F826" s="35" t="s">
        <v>108</v>
      </c>
      <c r="G826" s="43" t="s">
        <v>160</v>
      </c>
      <c r="H826" s="43">
        <v>20</v>
      </c>
      <c r="I826" s="43">
        <v>20</v>
      </c>
      <c r="J826" s="52">
        <v>256.41000000000003</v>
      </c>
      <c r="K826" s="46">
        <f t="shared" ref="K826:K830" si="86">I826*J826</f>
        <v>5128.2000000000007</v>
      </c>
      <c r="L826" s="35" t="s">
        <v>16</v>
      </c>
      <c r="M826" s="35"/>
      <c r="N826" s="35"/>
      <c r="O826" s="35" t="s">
        <v>755</v>
      </c>
    </row>
    <row r="827" spans="1:15" ht="75">
      <c r="A827" s="35"/>
      <c r="B827" s="42">
        <v>9</v>
      </c>
      <c r="C827" s="198" t="s">
        <v>443</v>
      </c>
      <c r="D827" s="107" t="s">
        <v>446</v>
      </c>
      <c r="E827" s="35" t="s">
        <v>596</v>
      </c>
      <c r="F827" s="35" t="s">
        <v>108</v>
      </c>
      <c r="G827" s="43" t="s">
        <v>119</v>
      </c>
      <c r="H827" s="43">
        <v>30</v>
      </c>
      <c r="I827" s="43">
        <v>30</v>
      </c>
      <c r="J827" s="52">
        <v>444.07</v>
      </c>
      <c r="K827" s="46">
        <f t="shared" si="86"/>
        <v>13322.1</v>
      </c>
      <c r="L827" s="35" t="s">
        <v>16</v>
      </c>
      <c r="M827" s="35"/>
      <c r="N827" s="35"/>
      <c r="O827" s="35" t="s">
        <v>756</v>
      </c>
    </row>
    <row r="828" spans="1:15" ht="75">
      <c r="A828" s="35"/>
      <c r="B828" s="42">
        <v>9</v>
      </c>
      <c r="C828" s="198" t="s">
        <v>443</v>
      </c>
      <c r="D828" s="107" t="s">
        <v>446</v>
      </c>
      <c r="E828" s="35" t="s">
        <v>359</v>
      </c>
      <c r="F828" s="35" t="s">
        <v>108</v>
      </c>
      <c r="G828" s="43" t="s">
        <v>119</v>
      </c>
      <c r="H828" s="43">
        <v>8</v>
      </c>
      <c r="I828" s="43">
        <v>8</v>
      </c>
      <c r="J828" s="52">
        <v>444.07</v>
      </c>
      <c r="K828" s="46">
        <f t="shared" si="86"/>
        <v>3552.56</v>
      </c>
      <c r="L828" s="35" t="s">
        <v>16</v>
      </c>
      <c r="M828" s="35"/>
      <c r="N828" s="35"/>
      <c r="O828" s="35" t="s">
        <v>757</v>
      </c>
    </row>
    <row r="829" spans="1:15" ht="81.75" customHeight="1">
      <c r="A829" s="35" t="s">
        <v>21</v>
      </c>
      <c r="B829" s="42">
        <v>9</v>
      </c>
      <c r="C829" s="198" t="s">
        <v>283</v>
      </c>
      <c r="D829" s="35" t="s">
        <v>497</v>
      </c>
      <c r="E829" s="35" t="s">
        <v>423</v>
      </c>
      <c r="F829" s="35" t="s">
        <v>108</v>
      </c>
      <c r="G829" s="43" t="s">
        <v>925</v>
      </c>
      <c r="H829" s="43">
        <v>5</v>
      </c>
      <c r="I829" s="43">
        <v>5</v>
      </c>
      <c r="J829" s="52">
        <v>421.41</v>
      </c>
      <c r="K829" s="46">
        <f t="shared" si="86"/>
        <v>2107.0500000000002</v>
      </c>
      <c r="L829" s="35" t="s">
        <v>16</v>
      </c>
      <c r="M829" s="35"/>
      <c r="N829" s="35"/>
      <c r="O829" s="35" t="s">
        <v>758</v>
      </c>
    </row>
    <row r="830" spans="1:15" ht="18.75">
      <c r="A830" s="35"/>
      <c r="B830" s="42"/>
      <c r="C830" s="198"/>
      <c r="D830" s="35"/>
      <c r="E830" s="35"/>
      <c r="F830" s="35"/>
      <c r="G830" s="43"/>
      <c r="H830" s="43"/>
      <c r="I830" s="43"/>
      <c r="J830" s="52"/>
      <c r="K830" s="46">
        <f t="shared" si="86"/>
        <v>0</v>
      </c>
      <c r="L830" s="35"/>
      <c r="M830" s="35"/>
      <c r="N830" s="35"/>
      <c r="O830" s="35"/>
    </row>
    <row r="831" spans="1:15" ht="18.75">
      <c r="A831" s="35"/>
      <c r="B831" s="42"/>
      <c r="C831" s="198"/>
      <c r="D831" s="35"/>
      <c r="E831" s="35"/>
      <c r="F831" s="35"/>
      <c r="G831" s="43"/>
      <c r="H831" s="47">
        <f>H825+H826+H827+H828+H829+H830</f>
        <v>83</v>
      </c>
      <c r="I831" s="47">
        <f>I825+I826+I827+I828+I829+I830</f>
        <v>83</v>
      </c>
      <c r="J831" s="48"/>
      <c r="K831" s="48">
        <f>K825+K826+K827+K828+K829+K830</f>
        <v>28465.910000000003</v>
      </c>
      <c r="L831" s="35"/>
      <c r="M831" s="35"/>
      <c r="N831" s="35"/>
      <c r="O831" s="35"/>
    </row>
    <row r="832" spans="1:15" s="123" customFormat="1" ht="37.5">
      <c r="A832" s="118"/>
      <c r="B832" s="119">
        <v>9</v>
      </c>
      <c r="C832" s="183" t="s">
        <v>499</v>
      </c>
      <c r="D832" s="118" t="s">
        <v>480</v>
      </c>
      <c r="E832" s="118" t="s">
        <v>582</v>
      </c>
      <c r="F832" s="118" t="s">
        <v>108</v>
      </c>
      <c r="G832" s="120" t="s">
        <v>116</v>
      </c>
      <c r="H832" s="120">
        <v>26</v>
      </c>
      <c r="I832" s="120">
        <v>26</v>
      </c>
      <c r="J832" s="121">
        <v>250</v>
      </c>
      <c r="K832" s="122">
        <f t="shared" ref="K832:K836" si="87">I832*J832</f>
        <v>6500</v>
      </c>
      <c r="L832" s="118" t="s">
        <v>295</v>
      </c>
      <c r="M832" s="118"/>
      <c r="N832" s="118"/>
      <c r="O832" s="118" t="s">
        <v>760</v>
      </c>
    </row>
    <row r="833" spans="1:15" s="123" customFormat="1" ht="37.5">
      <c r="A833" s="118"/>
      <c r="B833" s="119">
        <v>9</v>
      </c>
      <c r="C833" s="183" t="s">
        <v>499</v>
      </c>
      <c r="D833" s="118" t="s">
        <v>480</v>
      </c>
      <c r="E833" s="118" t="s">
        <v>428</v>
      </c>
      <c r="F833" s="118" t="s">
        <v>108</v>
      </c>
      <c r="G833" s="120" t="s">
        <v>116</v>
      </c>
      <c r="H833" s="120">
        <v>15</v>
      </c>
      <c r="I833" s="120">
        <v>15</v>
      </c>
      <c r="J833" s="121">
        <v>250</v>
      </c>
      <c r="K833" s="122">
        <f t="shared" si="87"/>
        <v>3750</v>
      </c>
      <c r="L833" s="118" t="s">
        <v>295</v>
      </c>
      <c r="M833" s="118"/>
      <c r="N833" s="118"/>
      <c r="O833" s="118" t="s">
        <v>759</v>
      </c>
    </row>
    <row r="834" spans="1:15" ht="37.5">
      <c r="A834" s="35"/>
      <c r="B834" s="42">
        <v>9</v>
      </c>
      <c r="C834" s="198" t="s">
        <v>499</v>
      </c>
      <c r="D834" s="35" t="s">
        <v>480</v>
      </c>
      <c r="E834" s="35" t="s">
        <v>594</v>
      </c>
      <c r="F834" s="35" t="s">
        <v>108</v>
      </c>
      <c r="G834" s="43" t="s">
        <v>113</v>
      </c>
      <c r="H834" s="43">
        <v>20</v>
      </c>
      <c r="I834" s="43">
        <v>20</v>
      </c>
      <c r="J834" s="52">
        <v>430</v>
      </c>
      <c r="K834" s="46">
        <f t="shared" si="87"/>
        <v>8600</v>
      </c>
      <c r="L834" s="35" t="s">
        <v>295</v>
      </c>
      <c r="M834" s="35"/>
      <c r="N834" s="35"/>
      <c r="O834" s="35" t="s">
        <v>739</v>
      </c>
    </row>
    <row r="835" spans="1:15" ht="56.25">
      <c r="A835" s="35"/>
      <c r="B835" s="42">
        <v>9</v>
      </c>
      <c r="C835" s="198" t="s">
        <v>500</v>
      </c>
      <c r="D835" s="35" t="s">
        <v>501</v>
      </c>
      <c r="E835" s="35" t="s">
        <v>598</v>
      </c>
      <c r="F835" s="35" t="s">
        <v>108</v>
      </c>
      <c r="G835" s="43" t="s">
        <v>119</v>
      </c>
      <c r="H835" s="43">
        <v>60</v>
      </c>
      <c r="I835" s="43">
        <v>60</v>
      </c>
      <c r="J835" s="52">
        <v>429</v>
      </c>
      <c r="K835" s="46">
        <f>J835*I835</f>
        <v>25740</v>
      </c>
      <c r="L835" s="35" t="s">
        <v>295</v>
      </c>
      <c r="M835" s="35"/>
      <c r="N835" s="35"/>
      <c r="O835" s="35" t="s">
        <v>761</v>
      </c>
    </row>
    <row r="836" spans="1:15" ht="18.75">
      <c r="A836" s="35"/>
      <c r="B836" s="42"/>
      <c r="C836" s="198"/>
      <c r="D836" s="35"/>
      <c r="E836" s="35"/>
      <c r="F836" s="35"/>
      <c r="G836" s="43"/>
      <c r="H836" s="43"/>
      <c r="I836" s="43"/>
      <c r="J836" s="52"/>
      <c r="K836" s="46">
        <f t="shared" si="87"/>
        <v>0</v>
      </c>
      <c r="L836" s="35"/>
      <c r="M836" s="35"/>
      <c r="N836" s="35"/>
      <c r="O836" s="35"/>
    </row>
    <row r="837" spans="1:15" ht="18.75">
      <c r="A837" s="35"/>
      <c r="B837" s="42"/>
      <c r="C837" s="198"/>
      <c r="D837" s="35"/>
      <c r="E837" s="35"/>
      <c r="F837" s="35"/>
      <c r="G837" s="43"/>
      <c r="H837" s="47">
        <f>H832+H833+H834+H835+H836</f>
        <v>121</v>
      </c>
      <c r="I837" s="47">
        <f>I832+I833+I834+I835+I836</f>
        <v>121</v>
      </c>
      <c r="J837" s="48"/>
      <c r="K837" s="48">
        <f>K832+K833+K834+K835+K836</f>
        <v>44590</v>
      </c>
      <c r="L837" s="35"/>
      <c r="M837" s="35"/>
      <c r="N837" s="35"/>
      <c r="O837" s="35"/>
    </row>
    <row r="838" spans="1:15" s="123" customFormat="1" ht="37.5">
      <c r="A838" s="118"/>
      <c r="B838" s="119">
        <v>9</v>
      </c>
      <c r="C838" s="183" t="s">
        <v>461</v>
      </c>
      <c r="D838" s="118" t="s">
        <v>504</v>
      </c>
      <c r="E838" s="118" t="s">
        <v>582</v>
      </c>
      <c r="F838" s="118" t="s">
        <v>108</v>
      </c>
      <c r="G838" s="120" t="s">
        <v>116</v>
      </c>
      <c r="H838" s="120">
        <v>10</v>
      </c>
      <c r="I838" s="120">
        <v>10</v>
      </c>
      <c r="J838" s="121">
        <v>250</v>
      </c>
      <c r="K838" s="122">
        <f t="shared" si="85"/>
        <v>2500</v>
      </c>
      <c r="L838" s="118" t="s">
        <v>295</v>
      </c>
      <c r="M838" s="118"/>
      <c r="N838" s="118"/>
      <c r="O838" s="118" t="s">
        <v>762</v>
      </c>
    </row>
    <row r="839" spans="1:15" s="123" customFormat="1" ht="37.5">
      <c r="A839" s="118"/>
      <c r="B839" s="119">
        <v>9</v>
      </c>
      <c r="C839" s="183" t="s">
        <v>462</v>
      </c>
      <c r="D839" s="118" t="s">
        <v>504</v>
      </c>
      <c r="E839" s="118" t="s">
        <v>428</v>
      </c>
      <c r="F839" s="118" t="s">
        <v>108</v>
      </c>
      <c r="G839" s="120" t="s">
        <v>116</v>
      </c>
      <c r="H839" s="120">
        <v>20</v>
      </c>
      <c r="I839" s="120">
        <v>20</v>
      </c>
      <c r="J839" s="121">
        <v>250</v>
      </c>
      <c r="K839" s="122">
        <f t="shared" si="85"/>
        <v>5000</v>
      </c>
      <c r="L839" s="118" t="s">
        <v>295</v>
      </c>
      <c r="M839" s="118"/>
      <c r="N839" s="118"/>
      <c r="O839" s="118" t="s">
        <v>759</v>
      </c>
    </row>
    <row r="840" spans="1:15" ht="37.5">
      <c r="A840" s="35"/>
      <c r="B840" s="42">
        <v>9</v>
      </c>
      <c r="C840" s="198" t="s">
        <v>502</v>
      </c>
      <c r="D840" s="35" t="s">
        <v>503</v>
      </c>
      <c r="E840" s="35" t="s">
        <v>598</v>
      </c>
      <c r="F840" s="35" t="s">
        <v>108</v>
      </c>
      <c r="G840" s="43" t="s">
        <v>119</v>
      </c>
      <c r="H840" s="43">
        <v>60</v>
      </c>
      <c r="I840" s="43">
        <v>60</v>
      </c>
      <c r="J840" s="52">
        <v>363</v>
      </c>
      <c r="K840" s="46">
        <f t="shared" si="85"/>
        <v>21780</v>
      </c>
      <c r="L840" s="35" t="s">
        <v>295</v>
      </c>
      <c r="M840" s="35"/>
      <c r="N840" s="35"/>
      <c r="O840" s="35" t="s">
        <v>722</v>
      </c>
    </row>
    <row r="841" spans="1:15" ht="75">
      <c r="A841" s="35" t="s">
        <v>146</v>
      </c>
      <c r="B841" s="42">
        <v>9</v>
      </c>
      <c r="C841" s="198" t="s">
        <v>882</v>
      </c>
      <c r="D841" s="35" t="s">
        <v>883</v>
      </c>
      <c r="E841" s="200" t="s">
        <v>867</v>
      </c>
      <c r="F841" s="35" t="s">
        <v>108</v>
      </c>
      <c r="G841" s="43" t="s">
        <v>806</v>
      </c>
      <c r="H841" s="43">
        <v>3</v>
      </c>
      <c r="I841" s="43">
        <v>3</v>
      </c>
      <c r="J841" s="52">
        <v>901.62</v>
      </c>
      <c r="K841" s="46">
        <v>2704.86</v>
      </c>
      <c r="L841" s="35" t="s">
        <v>16</v>
      </c>
      <c r="M841" s="35"/>
      <c r="N841" s="35"/>
      <c r="O841" s="35" t="s">
        <v>884</v>
      </c>
    </row>
    <row r="842" spans="1:15" ht="18.75">
      <c r="A842" s="35"/>
      <c r="B842" s="42"/>
      <c r="C842" s="198"/>
      <c r="D842" s="35"/>
      <c r="E842" s="35"/>
      <c r="F842" s="35"/>
      <c r="G842" s="43"/>
      <c r="H842" s="43"/>
      <c r="I842" s="43"/>
      <c r="J842" s="52"/>
      <c r="K842" s="46"/>
      <c r="L842" s="35"/>
      <c r="M842" s="35"/>
      <c r="N842" s="35"/>
      <c r="O842" s="35"/>
    </row>
    <row r="843" spans="1:15" ht="18.75">
      <c r="A843" s="35"/>
      <c r="B843" s="42"/>
      <c r="C843" s="198"/>
      <c r="D843" s="35"/>
      <c r="E843" s="35"/>
      <c r="F843" s="35"/>
      <c r="G843" s="43"/>
      <c r="H843" s="47">
        <f>H838+H839+H840+H841+H842</f>
        <v>93</v>
      </c>
      <c r="I843" s="47">
        <f>I838+I839+I840+I841+I842</f>
        <v>93</v>
      </c>
      <c r="J843" s="48"/>
      <c r="K843" s="48">
        <f>K838+K839+K840+K841+K842</f>
        <v>31984.86</v>
      </c>
      <c r="L843" s="35"/>
      <c r="M843" s="35"/>
      <c r="N843" s="35"/>
      <c r="O843" s="35"/>
    </row>
    <row r="844" spans="1:15" s="123" customFormat="1" ht="37.5">
      <c r="A844" s="118"/>
      <c r="B844" s="119">
        <v>9</v>
      </c>
      <c r="C844" s="183" t="s">
        <v>287</v>
      </c>
      <c r="D844" s="118" t="s">
        <v>289</v>
      </c>
      <c r="E844" s="118" t="s">
        <v>582</v>
      </c>
      <c r="F844" s="118" t="s">
        <v>108</v>
      </c>
      <c r="G844" s="120" t="s">
        <v>116</v>
      </c>
      <c r="H844" s="120">
        <v>15</v>
      </c>
      <c r="I844" s="120">
        <v>15</v>
      </c>
      <c r="J844" s="121">
        <v>195</v>
      </c>
      <c r="K844" s="122">
        <f t="shared" si="85"/>
        <v>2925</v>
      </c>
      <c r="L844" s="118" t="s">
        <v>295</v>
      </c>
      <c r="M844" s="118"/>
      <c r="N844" s="118"/>
      <c r="O844" s="118" t="s">
        <v>763</v>
      </c>
    </row>
    <row r="845" spans="1:15" s="123" customFormat="1" ht="37.5">
      <c r="A845" s="118"/>
      <c r="B845" s="119">
        <v>9</v>
      </c>
      <c r="C845" s="183" t="s">
        <v>287</v>
      </c>
      <c r="D845" s="118" t="s">
        <v>289</v>
      </c>
      <c r="E845" s="118" t="s">
        <v>428</v>
      </c>
      <c r="F845" s="118" t="s">
        <v>108</v>
      </c>
      <c r="G845" s="120" t="s">
        <v>116</v>
      </c>
      <c r="H845" s="120">
        <v>15</v>
      </c>
      <c r="I845" s="120">
        <v>15</v>
      </c>
      <c r="J845" s="121">
        <v>195</v>
      </c>
      <c r="K845" s="122">
        <f t="shared" si="85"/>
        <v>2925</v>
      </c>
      <c r="L845" s="118" t="s">
        <v>295</v>
      </c>
      <c r="M845" s="118"/>
      <c r="N845" s="118"/>
      <c r="O845" s="118" t="s">
        <v>763</v>
      </c>
    </row>
    <row r="846" spans="1:15" ht="56.25">
      <c r="A846" s="35"/>
      <c r="B846" s="42">
        <v>9</v>
      </c>
      <c r="C846" s="198" t="s">
        <v>287</v>
      </c>
      <c r="D846" s="57" t="s">
        <v>505</v>
      </c>
      <c r="E846" s="35" t="s">
        <v>597</v>
      </c>
      <c r="F846" s="35" t="s">
        <v>108</v>
      </c>
      <c r="G846" s="43" t="s">
        <v>119</v>
      </c>
      <c r="H846" s="43">
        <v>53</v>
      </c>
      <c r="I846" s="43">
        <v>53</v>
      </c>
      <c r="J846" s="52">
        <v>442.75</v>
      </c>
      <c r="K846" s="46">
        <f t="shared" si="85"/>
        <v>23465.75</v>
      </c>
      <c r="L846" s="35" t="s">
        <v>295</v>
      </c>
      <c r="M846" s="35"/>
      <c r="N846" s="35"/>
      <c r="O846" s="35" t="s">
        <v>764</v>
      </c>
    </row>
    <row r="847" spans="1:15" ht="56.25">
      <c r="A847" s="35"/>
      <c r="B847" s="42">
        <v>9</v>
      </c>
      <c r="C847" s="198" t="s">
        <v>287</v>
      </c>
      <c r="D847" s="57" t="s">
        <v>505</v>
      </c>
      <c r="E847" s="35" t="s">
        <v>359</v>
      </c>
      <c r="F847" s="35" t="s">
        <v>108</v>
      </c>
      <c r="G847" s="43" t="s">
        <v>929</v>
      </c>
      <c r="H847" s="43">
        <v>7</v>
      </c>
      <c r="I847" s="43">
        <v>7</v>
      </c>
      <c r="J847" s="52">
        <v>442.75</v>
      </c>
      <c r="K847" s="46">
        <f t="shared" si="85"/>
        <v>3099.25</v>
      </c>
      <c r="L847" s="35" t="s">
        <v>295</v>
      </c>
      <c r="M847" s="35"/>
      <c r="N847" s="35"/>
      <c r="O847" s="35" t="s">
        <v>764</v>
      </c>
    </row>
    <row r="848" spans="1:15" ht="18.75">
      <c r="A848" s="35"/>
      <c r="B848" s="42"/>
      <c r="C848" s="198"/>
      <c r="D848" s="57"/>
      <c r="E848" s="35"/>
      <c r="F848" s="35"/>
      <c r="G848" s="43"/>
      <c r="H848" s="43"/>
      <c r="I848" s="43"/>
      <c r="J848" s="52"/>
      <c r="K848" s="46"/>
      <c r="L848" s="35"/>
      <c r="M848" s="35"/>
      <c r="N848" s="35"/>
      <c r="O848" s="35"/>
    </row>
    <row r="849" spans="1:15" ht="18.75">
      <c r="A849" s="35"/>
      <c r="B849" s="42"/>
      <c r="C849" s="198"/>
      <c r="D849" s="35"/>
      <c r="E849" s="35"/>
      <c r="F849" s="35"/>
      <c r="G849" s="43"/>
      <c r="H849" s="47">
        <f>H844+H845+H846+H847+H848</f>
        <v>90</v>
      </c>
      <c r="I849" s="47">
        <f>I844+I845+I846+I847+I848</f>
        <v>90</v>
      </c>
      <c r="J849" s="48"/>
      <c r="K849" s="48">
        <f>K844+K845+K846+K847+K848</f>
        <v>32415</v>
      </c>
      <c r="L849" s="35"/>
      <c r="M849" s="35"/>
      <c r="N849" s="35"/>
      <c r="O849" s="35"/>
    </row>
    <row r="850" spans="1:15" s="123" customFormat="1" ht="37.5">
      <c r="A850" s="118"/>
      <c r="B850" s="119">
        <v>9</v>
      </c>
      <c r="C850" s="183" t="s">
        <v>405</v>
      </c>
      <c r="D850" s="118" t="s">
        <v>506</v>
      </c>
      <c r="E850" s="118" t="s">
        <v>599</v>
      </c>
      <c r="F850" s="118" t="s">
        <v>108</v>
      </c>
      <c r="G850" s="120" t="s">
        <v>931</v>
      </c>
      <c r="H850" s="120">
        <v>7</v>
      </c>
      <c r="I850" s="120">
        <v>7</v>
      </c>
      <c r="J850" s="121">
        <v>219.56</v>
      </c>
      <c r="K850" s="122">
        <f>J850*I850</f>
        <v>1536.92</v>
      </c>
      <c r="L850" s="118" t="s">
        <v>176</v>
      </c>
      <c r="M850" s="118"/>
      <c r="N850" s="118"/>
      <c r="O850" s="118" t="s">
        <v>305</v>
      </c>
    </row>
    <row r="851" spans="1:15" s="123" customFormat="1" ht="37.5">
      <c r="A851" s="118"/>
      <c r="B851" s="119">
        <v>9</v>
      </c>
      <c r="C851" s="183" t="s">
        <v>405</v>
      </c>
      <c r="D851" s="118" t="s">
        <v>506</v>
      </c>
      <c r="E851" s="118" t="s">
        <v>568</v>
      </c>
      <c r="F851" s="118" t="s">
        <v>108</v>
      </c>
      <c r="G851" s="120" t="s">
        <v>116</v>
      </c>
      <c r="H851" s="120">
        <v>30</v>
      </c>
      <c r="I851" s="120">
        <v>30</v>
      </c>
      <c r="J851" s="139">
        <v>219.56</v>
      </c>
      <c r="K851" s="122">
        <f>I851*J850</f>
        <v>6586.8</v>
      </c>
      <c r="L851" s="118" t="s">
        <v>176</v>
      </c>
      <c r="M851" s="118"/>
      <c r="N851" s="118"/>
      <c r="O851" s="118" t="s">
        <v>305</v>
      </c>
    </row>
    <row r="852" spans="1:15" s="123" customFormat="1" ht="37.5">
      <c r="A852" s="118"/>
      <c r="B852" s="119">
        <v>9</v>
      </c>
      <c r="C852" s="183" t="s">
        <v>405</v>
      </c>
      <c r="D852" s="118" t="s">
        <v>506</v>
      </c>
      <c r="E852" s="118" t="s">
        <v>583</v>
      </c>
      <c r="F852" s="118" t="s">
        <v>108</v>
      </c>
      <c r="G852" s="120" t="s">
        <v>116</v>
      </c>
      <c r="H852" s="120">
        <v>10</v>
      </c>
      <c r="I852" s="120">
        <v>10</v>
      </c>
      <c r="J852" s="121">
        <v>219.56</v>
      </c>
      <c r="K852" s="122">
        <f t="shared" si="85"/>
        <v>2195.6</v>
      </c>
      <c r="L852" s="118" t="s">
        <v>176</v>
      </c>
      <c r="M852" s="118"/>
      <c r="N852" s="118"/>
      <c r="O852" s="118" t="s">
        <v>305</v>
      </c>
    </row>
    <row r="853" spans="1:15" ht="75">
      <c r="A853" s="35" t="s">
        <v>21</v>
      </c>
      <c r="B853" s="42">
        <v>9</v>
      </c>
      <c r="C853" s="198" t="s">
        <v>473</v>
      </c>
      <c r="D853" s="35" t="s">
        <v>507</v>
      </c>
      <c r="E853" s="35" t="s">
        <v>110</v>
      </c>
      <c r="F853" s="35" t="s">
        <v>108</v>
      </c>
      <c r="G853" s="43" t="s">
        <v>585</v>
      </c>
      <c r="H853" s="43">
        <v>5</v>
      </c>
      <c r="I853" s="43">
        <v>5</v>
      </c>
      <c r="J853" s="52">
        <v>497.31</v>
      </c>
      <c r="K853" s="46">
        <f t="shared" si="85"/>
        <v>2486.5500000000002</v>
      </c>
      <c r="L853" s="35" t="s">
        <v>16</v>
      </c>
      <c r="M853" s="35"/>
      <c r="N853" s="35"/>
      <c r="O853" s="35" t="s">
        <v>765</v>
      </c>
    </row>
    <row r="854" spans="1:15" ht="18.75">
      <c r="A854" s="35"/>
      <c r="B854" s="42"/>
      <c r="C854" s="198"/>
      <c r="D854" s="35"/>
      <c r="E854" s="35"/>
      <c r="F854" s="35"/>
      <c r="G854" s="43"/>
      <c r="H854" s="47">
        <f>H850+H851+H852+H853</f>
        <v>52</v>
      </c>
      <c r="I854" s="47">
        <f>I850+I851+I852+I853</f>
        <v>52</v>
      </c>
      <c r="J854" s="48"/>
      <c r="K854" s="48">
        <f>K850+K851+K852+K853</f>
        <v>12805.869999999999</v>
      </c>
      <c r="L854" s="35"/>
      <c r="M854" s="35"/>
      <c r="N854" s="35"/>
      <c r="O854" s="35"/>
    </row>
    <row r="855" spans="1:15" s="123" customFormat="1" ht="37.5">
      <c r="A855" s="118"/>
      <c r="B855" s="119">
        <v>9</v>
      </c>
      <c r="C855" s="183" t="s">
        <v>302</v>
      </c>
      <c r="D855" s="118" t="s">
        <v>508</v>
      </c>
      <c r="E855" s="118" t="s">
        <v>568</v>
      </c>
      <c r="F855" s="118" t="s">
        <v>108</v>
      </c>
      <c r="G855" s="120" t="s">
        <v>116</v>
      </c>
      <c r="H855" s="120">
        <v>30</v>
      </c>
      <c r="I855" s="120">
        <v>30</v>
      </c>
      <c r="J855" s="121">
        <v>212.3</v>
      </c>
      <c r="K855" s="122">
        <f t="shared" ref="K855:K857" si="88">I855*J855</f>
        <v>6369</v>
      </c>
      <c r="L855" s="118" t="s">
        <v>176</v>
      </c>
      <c r="M855" s="118"/>
      <c r="N855" s="118"/>
      <c r="O855" s="118" t="s">
        <v>766</v>
      </c>
    </row>
    <row r="856" spans="1:15" s="123" customFormat="1" ht="37.5">
      <c r="A856" s="118"/>
      <c r="B856" s="119">
        <v>9</v>
      </c>
      <c r="C856" s="183" t="s">
        <v>302</v>
      </c>
      <c r="D856" s="118" t="s">
        <v>508</v>
      </c>
      <c r="E856" s="118" t="s">
        <v>583</v>
      </c>
      <c r="F856" s="118" t="s">
        <v>108</v>
      </c>
      <c r="G856" s="120" t="s">
        <v>116</v>
      </c>
      <c r="H856" s="120">
        <v>16</v>
      </c>
      <c r="I856" s="120">
        <v>16</v>
      </c>
      <c r="J856" s="121">
        <v>212.3</v>
      </c>
      <c r="K856" s="122">
        <f t="shared" si="88"/>
        <v>3396.8</v>
      </c>
      <c r="L856" s="118" t="s">
        <v>176</v>
      </c>
      <c r="M856" s="118"/>
      <c r="N856" s="118"/>
      <c r="O856" s="118" t="s">
        <v>766</v>
      </c>
    </row>
    <row r="857" spans="1:15" ht="37.5">
      <c r="A857" s="35"/>
      <c r="B857" s="42">
        <v>9</v>
      </c>
      <c r="C857" s="198" t="s">
        <v>302</v>
      </c>
      <c r="D857" s="35" t="s">
        <v>508</v>
      </c>
      <c r="E857" s="35" t="s">
        <v>201</v>
      </c>
      <c r="F857" s="35" t="s">
        <v>108</v>
      </c>
      <c r="G857" s="43" t="s">
        <v>160</v>
      </c>
      <c r="H857" s="43">
        <v>5</v>
      </c>
      <c r="I857" s="43">
        <v>5</v>
      </c>
      <c r="J857" s="52">
        <v>275</v>
      </c>
      <c r="K857" s="46">
        <f t="shared" si="88"/>
        <v>1375</v>
      </c>
      <c r="L857" s="35" t="s">
        <v>176</v>
      </c>
      <c r="M857" s="35"/>
      <c r="N857" s="35"/>
      <c r="O857" s="35" t="s">
        <v>767</v>
      </c>
    </row>
    <row r="858" spans="1:15" ht="75">
      <c r="A858" s="35" t="s">
        <v>21</v>
      </c>
      <c r="B858" s="42">
        <v>9</v>
      </c>
      <c r="C858" s="198" t="s">
        <v>400</v>
      </c>
      <c r="D858" s="35" t="s">
        <v>304</v>
      </c>
      <c r="E858" s="35" t="s">
        <v>423</v>
      </c>
      <c r="F858" s="35" t="s">
        <v>108</v>
      </c>
      <c r="G858" s="43" t="s">
        <v>925</v>
      </c>
      <c r="H858" s="43">
        <v>5</v>
      </c>
      <c r="I858" s="43">
        <v>5</v>
      </c>
      <c r="J858" s="52">
        <v>430.76</v>
      </c>
      <c r="K858" s="46">
        <f t="shared" si="85"/>
        <v>2153.8000000000002</v>
      </c>
      <c r="L858" s="35" t="s">
        <v>16</v>
      </c>
      <c r="M858" s="35"/>
      <c r="N858" s="35"/>
      <c r="O858" s="35" t="s">
        <v>768</v>
      </c>
    </row>
    <row r="859" spans="1:15" ht="18.75">
      <c r="A859" s="35"/>
      <c r="B859" s="42"/>
      <c r="C859" s="198"/>
      <c r="D859" s="35"/>
      <c r="E859" s="35"/>
      <c r="F859" s="35"/>
      <c r="G859" s="43"/>
      <c r="H859" s="43"/>
      <c r="I859" s="43"/>
      <c r="J859" s="52"/>
      <c r="K859" s="46"/>
      <c r="L859" s="35"/>
      <c r="M859" s="35"/>
      <c r="N859" s="35"/>
      <c r="O859" s="35"/>
    </row>
    <row r="860" spans="1:15" ht="18.75">
      <c r="A860" s="35"/>
      <c r="B860" s="42"/>
      <c r="C860" s="198"/>
      <c r="D860" s="35"/>
      <c r="E860" s="35"/>
      <c r="F860" s="35"/>
      <c r="G860" s="43"/>
      <c r="H860" s="47">
        <f>H855+H856+H857+H858+H859</f>
        <v>56</v>
      </c>
      <c r="I860" s="47">
        <f>I855+I856+I857+I858+I859</f>
        <v>56</v>
      </c>
      <c r="J860" s="48"/>
      <c r="K860" s="48">
        <f>K855+K856+K857+K858+K859</f>
        <v>13294.599999999999</v>
      </c>
      <c r="L860" s="35"/>
      <c r="M860" s="35"/>
      <c r="N860" s="35"/>
      <c r="O860" s="35"/>
    </row>
    <row r="861" spans="1:15" s="123" customFormat="1" ht="37.5">
      <c r="A861" s="118"/>
      <c r="B861" s="119">
        <v>9</v>
      </c>
      <c r="C861" s="183" t="s">
        <v>308</v>
      </c>
      <c r="D861" s="118" t="s">
        <v>453</v>
      </c>
      <c r="E861" s="118" t="s">
        <v>571</v>
      </c>
      <c r="F861" s="118" t="s">
        <v>108</v>
      </c>
      <c r="G861" s="120" t="s">
        <v>116</v>
      </c>
      <c r="H861" s="119">
        <v>20</v>
      </c>
      <c r="I861" s="119">
        <v>20</v>
      </c>
      <c r="J861" s="124">
        <v>187.5</v>
      </c>
      <c r="K861" s="122">
        <f>I861*J861</f>
        <v>3750</v>
      </c>
      <c r="L861" s="118" t="s">
        <v>315</v>
      </c>
      <c r="M861" s="118"/>
      <c r="N861" s="118"/>
      <c r="O861" s="118" t="s">
        <v>769</v>
      </c>
    </row>
    <row r="862" spans="1:15" s="123" customFormat="1" ht="37.5">
      <c r="A862" s="118"/>
      <c r="B862" s="119">
        <v>9</v>
      </c>
      <c r="C862" s="183" t="s">
        <v>308</v>
      </c>
      <c r="D862" s="118" t="s">
        <v>453</v>
      </c>
      <c r="E862" s="118" t="s">
        <v>576</v>
      </c>
      <c r="F862" s="118" t="s">
        <v>108</v>
      </c>
      <c r="G862" s="120" t="s">
        <v>116</v>
      </c>
      <c r="H862" s="119">
        <v>5</v>
      </c>
      <c r="I862" s="119">
        <v>5</v>
      </c>
      <c r="J862" s="124">
        <v>187.5</v>
      </c>
      <c r="K862" s="122">
        <f>I862*J862</f>
        <v>937.5</v>
      </c>
      <c r="L862" s="118" t="s">
        <v>315</v>
      </c>
      <c r="M862" s="118"/>
      <c r="N862" s="118"/>
      <c r="O862" s="118" t="s">
        <v>769</v>
      </c>
    </row>
    <row r="863" spans="1:15" ht="37.5">
      <c r="A863" s="35"/>
      <c r="B863" s="42">
        <v>9</v>
      </c>
      <c r="C863" s="198" t="s">
        <v>308</v>
      </c>
      <c r="D863" s="35" t="s">
        <v>453</v>
      </c>
      <c r="E863" s="35" t="s">
        <v>593</v>
      </c>
      <c r="F863" s="35" t="s">
        <v>108</v>
      </c>
      <c r="G863" s="43" t="s">
        <v>172</v>
      </c>
      <c r="H863" s="42">
        <v>15</v>
      </c>
      <c r="I863" s="42">
        <v>15</v>
      </c>
      <c r="J863" s="54">
        <v>380</v>
      </c>
      <c r="K863" s="46">
        <f>I863*J863</f>
        <v>5700</v>
      </c>
      <c r="L863" s="35" t="s">
        <v>315</v>
      </c>
      <c r="M863" s="35"/>
      <c r="N863" s="35"/>
      <c r="O863" s="35" t="s">
        <v>742</v>
      </c>
    </row>
    <row r="864" spans="1:15" ht="18.75">
      <c r="A864" s="35"/>
      <c r="B864" s="43"/>
      <c r="C864" s="198"/>
      <c r="D864" s="35"/>
      <c r="E864" s="35"/>
      <c r="F864" s="35"/>
      <c r="G864" s="43"/>
      <c r="H864" s="47">
        <f>H861+H862+H863</f>
        <v>40</v>
      </c>
      <c r="I864" s="47">
        <f>I861+I862+I863</f>
        <v>40</v>
      </c>
      <c r="J864" s="48"/>
      <c r="K864" s="48">
        <f>K861+K862+K863</f>
        <v>10387.5</v>
      </c>
      <c r="L864" s="35"/>
      <c r="M864" s="35"/>
      <c r="N864" s="35"/>
      <c r="O864" s="35"/>
    </row>
    <row r="865" spans="1:15" s="123" customFormat="1" ht="37.5">
      <c r="A865" s="118"/>
      <c r="B865" s="119">
        <v>9</v>
      </c>
      <c r="C865" s="183" t="s">
        <v>455</v>
      </c>
      <c r="D865" s="118" t="s">
        <v>456</v>
      </c>
      <c r="E865" s="118" t="s">
        <v>568</v>
      </c>
      <c r="F865" s="118" t="s">
        <v>108</v>
      </c>
      <c r="G865" s="120" t="s">
        <v>116</v>
      </c>
      <c r="H865" s="119">
        <v>30</v>
      </c>
      <c r="I865" s="119">
        <v>30</v>
      </c>
      <c r="J865" s="124">
        <v>196.9</v>
      </c>
      <c r="K865" s="122">
        <f t="shared" ref="K865" si="89">I865*J865</f>
        <v>5907</v>
      </c>
      <c r="L865" s="118" t="s">
        <v>176</v>
      </c>
      <c r="M865" s="118"/>
      <c r="N865" s="118"/>
      <c r="O865" s="118" t="s">
        <v>770</v>
      </c>
    </row>
    <row r="866" spans="1:15" ht="56.25">
      <c r="A866" s="35"/>
      <c r="B866" s="42">
        <v>9</v>
      </c>
      <c r="C866" s="198" t="s">
        <v>455</v>
      </c>
      <c r="D866" s="35" t="s">
        <v>826</v>
      </c>
      <c r="E866" s="35" t="s">
        <v>836</v>
      </c>
      <c r="F866" s="35" t="s">
        <v>108</v>
      </c>
      <c r="G866" s="43" t="s">
        <v>827</v>
      </c>
      <c r="H866" s="42">
        <v>15</v>
      </c>
      <c r="I866" s="42">
        <v>15</v>
      </c>
      <c r="J866" s="54">
        <v>445.94</v>
      </c>
      <c r="K866" s="46">
        <f>J866*I866</f>
        <v>6689.1</v>
      </c>
      <c r="L866" s="35" t="s">
        <v>16</v>
      </c>
      <c r="M866" s="35"/>
      <c r="N866" s="35"/>
      <c r="O866" s="35" t="s">
        <v>893</v>
      </c>
    </row>
    <row r="867" spans="1:15" ht="56.25">
      <c r="A867" s="35"/>
      <c r="B867" s="42">
        <v>9</v>
      </c>
      <c r="C867" s="198" t="s">
        <v>455</v>
      </c>
      <c r="D867" s="35" t="s">
        <v>826</v>
      </c>
      <c r="E867" s="28" t="s">
        <v>867</v>
      </c>
      <c r="F867" s="35" t="s">
        <v>108</v>
      </c>
      <c r="G867" s="43" t="s">
        <v>827</v>
      </c>
      <c r="H867" s="42">
        <v>7</v>
      </c>
      <c r="I867" s="42">
        <v>7</v>
      </c>
      <c r="J867" s="54">
        <v>543.32000000000005</v>
      </c>
      <c r="K867" s="46">
        <f>J867*I867</f>
        <v>3803.2400000000002</v>
      </c>
      <c r="L867" s="35" t="s">
        <v>16</v>
      </c>
      <c r="M867" s="35"/>
      <c r="N867" s="35"/>
      <c r="O867" s="35" t="s">
        <v>894</v>
      </c>
    </row>
    <row r="868" spans="1:15" ht="18.75">
      <c r="A868" s="35"/>
      <c r="B868" s="43"/>
      <c r="C868" s="198"/>
      <c r="D868" s="35"/>
      <c r="E868" s="35"/>
      <c r="F868" s="35"/>
      <c r="G868" s="43"/>
      <c r="H868" s="47">
        <f>H865+H866+H867</f>
        <v>52</v>
      </c>
      <c r="I868" s="47">
        <f>I865+I866+I867</f>
        <v>52</v>
      </c>
      <c r="J868" s="48"/>
      <c r="K868" s="48">
        <f>K865+K866+K867</f>
        <v>16399.34</v>
      </c>
      <c r="L868" s="35"/>
      <c r="M868" s="35"/>
      <c r="N868" s="35"/>
      <c r="O868" s="35"/>
    </row>
    <row r="869" spans="1:15" s="123" customFormat="1" ht="37.5">
      <c r="A869" s="118"/>
      <c r="B869" s="119">
        <v>9</v>
      </c>
      <c r="C869" s="183" t="s">
        <v>588</v>
      </c>
      <c r="D869" s="118" t="s">
        <v>493</v>
      </c>
      <c r="E869" s="118" t="s">
        <v>321</v>
      </c>
      <c r="F869" s="118" t="s">
        <v>108</v>
      </c>
      <c r="G869" s="120" t="s">
        <v>116</v>
      </c>
      <c r="H869" s="119">
        <v>10</v>
      </c>
      <c r="I869" s="119">
        <v>10</v>
      </c>
      <c r="J869" s="124">
        <v>272.58</v>
      </c>
      <c r="K869" s="122">
        <f>J869*I869</f>
        <v>2725.7999999999997</v>
      </c>
      <c r="L869" s="118" t="s">
        <v>16</v>
      </c>
      <c r="M869" s="118"/>
      <c r="N869" s="118"/>
      <c r="O869" s="118" t="s">
        <v>771</v>
      </c>
    </row>
    <row r="870" spans="1:15" ht="37.5">
      <c r="A870" s="35"/>
      <c r="B870" s="42">
        <v>9</v>
      </c>
      <c r="C870" s="198" t="s">
        <v>588</v>
      </c>
      <c r="D870" s="35" t="s">
        <v>493</v>
      </c>
      <c r="E870" s="35" t="s">
        <v>196</v>
      </c>
      <c r="F870" s="35" t="s">
        <v>108</v>
      </c>
      <c r="G870" s="43" t="s">
        <v>160</v>
      </c>
      <c r="H870" s="42">
        <v>10</v>
      </c>
      <c r="I870" s="42">
        <v>10</v>
      </c>
      <c r="J870" s="54">
        <v>321.55</v>
      </c>
      <c r="K870" s="46">
        <f t="shared" ref="K870:K873" si="90">J870*I870</f>
        <v>3215.5</v>
      </c>
      <c r="L870" s="35" t="s">
        <v>16</v>
      </c>
      <c r="M870" s="35"/>
      <c r="N870" s="35"/>
      <c r="O870" s="35" t="s">
        <v>744</v>
      </c>
    </row>
    <row r="871" spans="1:15" ht="37.5">
      <c r="A871" s="35"/>
      <c r="B871" s="42">
        <v>9</v>
      </c>
      <c r="C871" s="198" t="s">
        <v>588</v>
      </c>
      <c r="D871" s="35" t="s">
        <v>493</v>
      </c>
      <c r="E871" s="35" t="s">
        <v>596</v>
      </c>
      <c r="F871" s="35" t="s">
        <v>108</v>
      </c>
      <c r="G871" s="43" t="s">
        <v>119</v>
      </c>
      <c r="H871" s="42">
        <v>53</v>
      </c>
      <c r="I871" s="42">
        <v>53</v>
      </c>
      <c r="J871" s="54">
        <v>435.93</v>
      </c>
      <c r="K871" s="46">
        <f t="shared" si="90"/>
        <v>23104.29</v>
      </c>
      <c r="L871" s="35" t="s">
        <v>16</v>
      </c>
      <c r="M871" s="35"/>
      <c r="N871" s="35"/>
      <c r="O871" s="35" t="s">
        <v>772</v>
      </c>
    </row>
    <row r="872" spans="1:15" ht="37.5">
      <c r="A872" s="35"/>
      <c r="B872" s="42">
        <v>9</v>
      </c>
      <c r="C872" s="198" t="s">
        <v>588</v>
      </c>
      <c r="D872" s="35" t="s">
        <v>493</v>
      </c>
      <c r="E872" s="35" t="s">
        <v>359</v>
      </c>
      <c r="F872" s="35" t="s">
        <v>108</v>
      </c>
      <c r="G872" s="43" t="s">
        <v>119</v>
      </c>
      <c r="H872" s="42">
        <v>7</v>
      </c>
      <c r="I872" s="42">
        <v>7</v>
      </c>
      <c r="J872" s="54">
        <v>435.93</v>
      </c>
      <c r="K872" s="46">
        <f t="shared" si="90"/>
        <v>3051.51</v>
      </c>
      <c r="L872" s="35" t="s">
        <v>16</v>
      </c>
      <c r="M872" s="35"/>
      <c r="N872" s="35"/>
      <c r="O872" s="35" t="s">
        <v>772</v>
      </c>
    </row>
    <row r="873" spans="1:15" ht="18.75">
      <c r="A873" s="35"/>
      <c r="B873" s="43"/>
      <c r="C873" s="198"/>
      <c r="D873" s="35"/>
      <c r="E873" s="35"/>
      <c r="F873" s="35"/>
      <c r="G873" s="43"/>
      <c r="H873" s="42"/>
      <c r="I873" s="42"/>
      <c r="J873" s="54"/>
      <c r="K873" s="46">
        <f t="shared" si="90"/>
        <v>0</v>
      </c>
      <c r="L873" s="35"/>
      <c r="M873" s="35"/>
      <c r="N873" s="35"/>
      <c r="O873" s="35"/>
    </row>
    <row r="874" spans="1:15" ht="18.75">
      <c r="A874" s="35"/>
      <c r="B874" s="43"/>
      <c r="C874" s="198"/>
      <c r="D874" s="35"/>
      <c r="E874" s="35"/>
      <c r="F874" s="35"/>
      <c r="G874" s="43"/>
      <c r="H874" s="47">
        <f>H869+H870+H871+H872+H873</f>
        <v>80</v>
      </c>
      <c r="I874" s="47">
        <f>I869+I870+I871+I872+I873</f>
        <v>80</v>
      </c>
      <c r="J874" s="48"/>
      <c r="K874" s="48">
        <f>K869+K870+K871+K872+K873</f>
        <v>32097.1</v>
      </c>
      <c r="L874" s="35"/>
      <c r="M874" s="35"/>
      <c r="N874" s="35"/>
      <c r="O874" s="35"/>
    </row>
    <row r="875" spans="1:15" s="123" customFormat="1" ht="37.5">
      <c r="A875" s="118"/>
      <c r="B875" s="119">
        <v>9</v>
      </c>
      <c r="C875" s="183" t="s">
        <v>309</v>
      </c>
      <c r="D875" s="118" t="s">
        <v>310</v>
      </c>
      <c r="E875" s="118" t="s">
        <v>321</v>
      </c>
      <c r="F875" s="118" t="s">
        <v>108</v>
      </c>
      <c r="G875" s="120" t="s">
        <v>116</v>
      </c>
      <c r="H875" s="119">
        <v>10</v>
      </c>
      <c r="I875" s="119">
        <v>10</v>
      </c>
      <c r="J875" s="124">
        <v>205.7</v>
      </c>
      <c r="K875" s="122">
        <f>J875*I875</f>
        <v>2057</v>
      </c>
      <c r="L875" s="118" t="s">
        <v>16</v>
      </c>
      <c r="M875" s="118"/>
      <c r="N875" s="118"/>
      <c r="O875" s="118" t="s">
        <v>773</v>
      </c>
    </row>
    <row r="876" spans="1:15" s="123" customFormat="1" ht="37.5">
      <c r="A876" s="118"/>
      <c r="B876" s="119">
        <v>9</v>
      </c>
      <c r="C876" s="183" t="s">
        <v>309</v>
      </c>
      <c r="D876" s="118" t="s">
        <v>310</v>
      </c>
      <c r="E876" s="118" t="s">
        <v>567</v>
      </c>
      <c r="F876" s="118" t="s">
        <v>108</v>
      </c>
      <c r="G876" s="120" t="s">
        <v>116</v>
      </c>
      <c r="H876" s="119">
        <v>18</v>
      </c>
      <c r="I876" s="119">
        <v>18</v>
      </c>
      <c r="J876" s="124">
        <v>205.7</v>
      </c>
      <c r="K876" s="122">
        <f>J876*I876</f>
        <v>3702.6</v>
      </c>
      <c r="L876" s="118" t="s">
        <v>16</v>
      </c>
      <c r="M876" s="118"/>
      <c r="N876" s="118"/>
      <c r="O876" s="118" t="s">
        <v>773</v>
      </c>
    </row>
    <row r="877" spans="1:15" ht="18.75">
      <c r="A877" s="35"/>
      <c r="B877" s="43"/>
      <c r="C877" s="198"/>
      <c r="D877" s="35"/>
      <c r="E877" s="35"/>
      <c r="F877" s="35"/>
      <c r="G877" s="43"/>
      <c r="H877" s="42"/>
      <c r="I877" s="42"/>
      <c r="J877" s="54"/>
      <c r="K877" s="46">
        <v>0</v>
      </c>
      <c r="L877" s="35"/>
      <c r="M877" s="35"/>
      <c r="N877" s="35"/>
      <c r="O877" s="35"/>
    </row>
    <row r="878" spans="1:15" ht="18.75">
      <c r="A878" s="35"/>
      <c r="B878" s="43"/>
      <c r="C878" s="198"/>
      <c r="D878" s="35"/>
      <c r="E878" s="35"/>
      <c r="F878" s="35"/>
      <c r="G878" s="43"/>
      <c r="H878" s="42"/>
      <c r="I878" s="42"/>
      <c r="J878" s="54"/>
      <c r="K878" s="46">
        <f t="shared" ref="K878" si="91">J878*I878</f>
        <v>0</v>
      </c>
      <c r="L878" s="35"/>
      <c r="M878" s="35"/>
      <c r="N878" s="35"/>
      <c r="O878" s="35"/>
    </row>
    <row r="879" spans="1:15" ht="18.75">
      <c r="A879" s="35"/>
      <c r="B879" s="43"/>
      <c r="C879" s="198"/>
      <c r="D879" s="35"/>
      <c r="E879" s="35"/>
      <c r="F879" s="35"/>
      <c r="G879" s="43"/>
      <c r="H879" s="47">
        <f>H875+H876+H877+H878</f>
        <v>28</v>
      </c>
      <c r="I879" s="47">
        <f>I875+I876+I877+I878</f>
        <v>28</v>
      </c>
      <c r="J879" s="48"/>
      <c r="K879" s="48">
        <f>K875+K876+K877+K878</f>
        <v>5759.6</v>
      </c>
      <c r="L879" s="35"/>
      <c r="M879" s="35"/>
      <c r="N879" s="35"/>
      <c r="O879" s="35"/>
    </row>
    <row r="880" spans="1:15" s="123" customFormat="1" ht="56.25">
      <c r="A880" s="118"/>
      <c r="B880" s="119">
        <v>10</v>
      </c>
      <c r="C880" s="140" t="s">
        <v>522</v>
      </c>
      <c r="D880" s="141" t="s">
        <v>509</v>
      </c>
      <c r="E880" s="118" t="s">
        <v>558</v>
      </c>
      <c r="F880" s="118" t="s">
        <v>108</v>
      </c>
      <c r="G880" s="120" t="s">
        <v>171</v>
      </c>
      <c r="H880" s="120">
        <v>10</v>
      </c>
      <c r="I880" s="120">
        <v>10</v>
      </c>
      <c r="J880" s="121">
        <v>266</v>
      </c>
      <c r="K880" s="122">
        <f t="shared" ref="K880:K885" si="92">J880*I880</f>
        <v>2660</v>
      </c>
      <c r="L880" s="118" t="s">
        <v>16</v>
      </c>
      <c r="M880" s="118"/>
      <c r="N880" s="118"/>
      <c r="O880" s="118" t="s">
        <v>559</v>
      </c>
    </row>
    <row r="881" spans="1:15" s="123" customFormat="1" ht="56.25">
      <c r="A881" s="118"/>
      <c r="B881" s="119">
        <v>10</v>
      </c>
      <c r="C881" s="140" t="s">
        <v>522</v>
      </c>
      <c r="D881" s="141" t="s">
        <v>509</v>
      </c>
      <c r="E881" s="118" t="s">
        <v>565</v>
      </c>
      <c r="F881" s="118" t="s">
        <v>108</v>
      </c>
      <c r="G881" s="120" t="s">
        <v>116</v>
      </c>
      <c r="H881" s="120">
        <v>33</v>
      </c>
      <c r="I881" s="120">
        <v>33</v>
      </c>
      <c r="J881" s="121">
        <v>389</v>
      </c>
      <c r="K881" s="122">
        <f t="shared" si="92"/>
        <v>12837</v>
      </c>
      <c r="L881" s="133" t="s">
        <v>177</v>
      </c>
      <c r="M881" s="118"/>
      <c r="N881" s="118"/>
      <c r="O881" s="118" t="s">
        <v>249</v>
      </c>
    </row>
    <row r="882" spans="1:15" s="123" customFormat="1" ht="56.25">
      <c r="A882" s="118"/>
      <c r="B882" s="119">
        <v>10</v>
      </c>
      <c r="C882" s="140" t="s">
        <v>522</v>
      </c>
      <c r="D882" s="141" t="s">
        <v>509</v>
      </c>
      <c r="E882" s="118" t="s">
        <v>192</v>
      </c>
      <c r="F882" s="118" t="s">
        <v>108</v>
      </c>
      <c r="G882" s="120" t="s">
        <v>116</v>
      </c>
      <c r="H882" s="120">
        <v>15</v>
      </c>
      <c r="I882" s="120">
        <v>15</v>
      </c>
      <c r="J882" s="121">
        <v>389</v>
      </c>
      <c r="K882" s="122">
        <f t="shared" si="92"/>
        <v>5835</v>
      </c>
      <c r="L882" s="133" t="s">
        <v>177</v>
      </c>
      <c r="M882" s="118"/>
      <c r="N882" s="118"/>
      <c r="O882" s="118" t="s">
        <v>249</v>
      </c>
    </row>
    <row r="883" spans="1:15" s="123" customFormat="1" ht="56.25">
      <c r="A883" s="118"/>
      <c r="B883" s="119">
        <v>10</v>
      </c>
      <c r="C883" s="140" t="s">
        <v>522</v>
      </c>
      <c r="D883" s="141" t="s">
        <v>509</v>
      </c>
      <c r="E883" s="118" t="s">
        <v>564</v>
      </c>
      <c r="F883" s="118" t="s">
        <v>108</v>
      </c>
      <c r="G883" s="120" t="s">
        <v>116</v>
      </c>
      <c r="H883" s="120">
        <v>15</v>
      </c>
      <c r="I883" s="120">
        <v>15</v>
      </c>
      <c r="J883" s="121">
        <v>389</v>
      </c>
      <c r="K883" s="122">
        <f t="shared" si="92"/>
        <v>5835</v>
      </c>
      <c r="L883" s="133" t="s">
        <v>177</v>
      </c>
      <c r="M883" s="118"/>
      <c r="N883" s="118"/>
      <c r="O883" s="118" t="s">
        <v>249</v>
      </c>
    </row>
    <row r="884" spans="1:15" s="34" customFormat="1" ht="38.25" customHeight="1">
      <c r="A884" s="110"/>
      <c r="B884" s="42">
        <v>10</v>
      </c>
      <c r="C884" s="198" t="s">
        <v>522</v>
      </c>
      <c r="D884" s="106" t="s">
        <v>812</v>
      </c>
      <c r="E884" s="35" t="s">
        <v>813</v>
      </c>
      <c r="F884" s="35" t="s">
        <v>108</v>
      </c>
      <c r="G884" s="43" t="s">
        <v>833</v>
      </c>
      <c r="H884" s="111">
        <v>22</v>
      </c>
      <c r="I884" s="111">
        <v>22</v>
      </c>
      <c r="J884" s="112">
        <v>624.79999999999995</v>
      </c>
      <c r="K884" s="46">
        <f t="shared" si="92"/>
        <v>13745.599999999999</v>
      </c>
      <c r="L884" s="35" t="s">
        <v>16</v>
      </c>
      <c r="M884" s="110"/>
      <c r="N884" s="110"/>
      <c r="O884" s="35" t="s">
        <v>814</v>
      </c>
    </row>
    <row r="885" spans="1:15" s="34" customFormat="1" ht="38.25" customHeight="1">
      <c r="A885" s="110"/>
      <c r="B885" s="42">
        <v>10</v>
      </c>
      <c r="C885" s="198" t="s">
        <v>522</v>
      </c>
      <c r="D885" s="106" t="s">
        <v>812</v>
      </c>
      <c r="E885" s="35" t="s">
        <v>898</v>
      </c>
      <c r="F885" s="35" t="s">
        <v>108</v>
      </c>
      <c r="G885" s="43" t="s">
        <v>827</v>
      </c>
      <c r="H885" s="111">
        <v>3</v>
      </c>
      <c r="I885" s="111">
        <v>3</v>
      </c>
      <c r="J885" s="112">
        <v>656.04</v>
      </c>
      <c r="K885" s="46">
        <f t="shared" si="92"/>
        <v>1968.12</v>
      </c>
      <c r="L885" s="35" t="s">
        <v>16</v>
      </c>
      <c r="M885" s="110"/>
      <c r="N885" s="110"/>
      <c r="O885" s="35" t="s">
        <v>837</v>
      </c>
    </row>
    <row r="886" spans="1:15" ht="18.75">
      <c r="A886" s="35"/>
      <c r="B886" s="42"/>
      <c r="C886" s="198"/>
      <c r="D886" s="35"/>
      <c r="E886" s="35"/>
      <c r="F886" s="35"/>
      <c r="G886" s="43"/>
      <c r="H886" s="47">
        <f>H880+H881+H882+H883+H884+H885</f>
        <v>98</v>
      </c>
      <c r="I886" s="47">
        <f>I880+I881+I882+I883+I884+I885</f>
        <v>98</v>
      </c>
      <c r="J886" s="48"/>
      <c r="K886" s="48">
        <f>K880+K881+K882+K883+K884+K885</f>
        <v>42880.72</v>
      </c>
      <c r="L886" s="35"/>
      <c r="M886" s="35"/>
      <c r="N886" s="35"/>
      <c r="O886" s="35"/>
    </row>
    <row r="887" spans="1:15" s="123" customFormat="1" ht="37.5">
      <c r="A887" s="118"/>
      <c r="B887" s="119">
        <v>10</v>
      </c>
      <c r="C887" s="183" t="s">
        <v>167</v>
      </c>
      <c r="D887" s="132" t="s">
        <v>510</v>
      </c>
      <c r="E887" s="118" t="s">
        <v>581</v>
      </c>
      <c r="F887" s="118" t="s">
        <v>108</v>
      </c>
      <c r="G887" s="120" t="s">
        <v>112</v>
      </c>
      <c r="H887" s="120">
        <v>5</v>
      </c>
      <c r="I887" s="120">
        <v>5</v>
      </c>
      <c r="J887" s="121">
        <v>254.1</v>
      </c>
      <c r="K887" s="122">
        <f>I887*J887</f>
        <v>1270.5</v>
      </c>
      <c r="L887" s="118" t="s">
        <v>16</v>
      </c>
      <c r="M887" s="118"/>
      <c r="N887" s="118"/>
      <c r="O887" s="118" t="s">
        <v>513</v>
      </c>
    </row>
    <row r="888" spans="1:15" ht="56.25">
      <c r="A888" s="35"/>
      <c r="B888" s="42">
        <v>10</v>
      </c>
      <c r="C888" s="163" t="s">
        <v>521</v>
      </c>
      <c r="D888" s="26" t="s">
        <v>511</v>
      </c>
      <c r="E888" s="35" t="s">
        <v>591</v>
      </c>
      <c r="F888" s="35" t="s">
        <v>108</v>
      </c>
      <c r="G888" s="43" t="s">
        <v>119</v>
      </c>
      <c r="H888" s="43">
        <v>5</v>
      </c>
      <c r="I888" s="43">
        <v>5</v>
      </c>
      <c r="J888" s="52">
        <v>638</v>
      </c>
      <c r="K888" s="46">
        <f>I888*J888</f>
        <v>3190</v>
      </c>
      <c r="L888" s="35" t="s">
        <v>16</v>
      </c>
      <c r="M888" s="35"/>
      <c r="N888" s="35"/>
      <c r="O888" s="35" t="s">
        <v>590</v>
      </c>
    </row>
    <row r="889" spans="1:15" ht="18.75">
      <c r="A889" s="35"/>
      <c r="B889" s="42"/>
      <c r="C889" s="198"/>
      <c r="D889" s="26"/>
      <c r="E889" s="35"/>
      <c r="F889" s="35"/>
      <c r="G889" s="43"/>
      <c r="H889" s="43"/>
      <c r="I889" s="43"/>
      <c r="J889" s="52"/>
      <c r="K889" s="46"/>
      <c r="L889" s="35"/>
      <c r="M889" s="35"/>
      <c r="N889" s="35"/>
      <c r="O889" s="35"/>
    </row>
    <row r="890" spans="1:15" ht="18.75">
      <c r="A890" s="35"/>
      <c r="B890" s="42"/>
      <c r="C890" s="198"/>
      <c r="D890" s="35"/>
      <c r="E890" s="35"/>
      <c r="F890" s="35"/>
      <c r="G890" s="43"/>
      <c r="H890" s="47">
        <f>H887+H888+H889</f>
        <v>10</v>
      </c>
      <c r="I890" s="47">
        <f>I887+I888+I889</f>
        <v>10</v>
      </c>
      <c r="J890" s="48"/>
      <c r="K890" s="48">
        <f>K887+K888+K889</f>
        <v>4460.5</v>
      </c>
      <c r="L890" s="35"/>
      <c r="M890" s="35"/>
      <c r="N890" s="35"/>
      <c r="O890" s="35"/>
    </row>
    <row r="891" spans="1:15" s="123" customFormat="1" ht="37.5">
      <c r="A891" s="118"/>
      <c r="B891" s="42">
        <v>10.11</v>
      </c>
      <c r="C891" s="140" t="s">
        <v>523</v>
      </c>
      <c r="D891" s="118" t="s">
        <v>512</v>
      </c>
      <c r="E891" s="118" t="s">
        <v>560</v>
      </c>
      <c r="F891" s="118" t="s">
        <v>108</v>
      </c>
      <c r="G891" s="120" t="s">
        <v>117</v>
      </c>
      <c r="H891" s="120">
        <v>3</v>
      </c>
      <c r="I891" s="120">
        <v>3</v>
      </c>
      <c r="J891" s="121">
        <v>219</v>
      </c>
      <c r="K891" s="122">
        <f t="shared" ref="K891:K895" si="93">I891*J891</f>
        <v>657</v>
      </c>
      <c r="L891" s="118" t="s">
        <v>295</v>
      </c>
      <c r="M891" s="118"/>
      <c r="N891" s="118"/>
      <c r="O891" s="118" t="s">
        <v>561</v>
      </c>
    </row>
    <row r="892" spans="1:15" s="123" customFormat="1" ht="37.5">
      <c r="A892" s="118"/>
      <c r="B892" s="42">
        <v>10.11</v>
      </c>
      <c r="C892" s="140" t="s">
        <v>523</v>
      </c>
      <c r="D892" s="118" t="s">
        <v>512</v>
      </c>
      <c r="E892" s="118" t="s">
        <v>579</v>
      </c>
      <c r="F892" s="118" t="s">
        <v>108</v>
      </c>
      <c r="G892" s="120" t="s">
        <v>116</v>
      </c>
      <c r="H892" s="120">
        <v>43</v>
      </c>
      <c r="I892" s="120">
        <v>43</v>
      </c>
      <c r="J892" s="121">
        <v>265</v>
      </c>
      <c r="K892" s="122">
        <f t="shared" si="93"/>
        <v>11395</v>
      </c>
      <c r="L892" s="118" t="s">
        <v>295</v>
      </c>
      <c r="M892" s="118"/>
      <c r="N892" s="118"/>
      <c r="O892" s="118" t="s">
        <v>514</v>
      </c>
    </row>
    <row r="893" spans="1:15" s="123" customFormat="1" ht="37.5">
      <c r="A893" s="118"/>
      <c r="B893" s="42">
        <v>10.11</v>
      </c>
      <c r="C893" s="140" t="s">
        <v>523</v>
      </c>
      <c r="D893" s="118" t="s">
        <v>512</v>
      </c>
      <c r="E893" s="118" t="s">
        <v>428</v>
      </c>
      <c r="F893" s="118" t="s">
        <v>108</v>
      </c>
      <c r="G893" s="120" t="s">
        <v>116</v>
      </c>
      <c r="H893" s="120">
        <v>40</v>
      </c>
      <c r="I893" s="120">
        <v>40</v>
      </c>
      <c r="J893" s="121">
        <v>265</v>
      </c>
      <c r="K893" s="122">
        <f t="shared" si="93"/>
        <v>10600</v>
      </c>
      <c r="L893" s="118" t="s">
        <v>295</v>
      </c>
      <c r="M893" s="118"/>
      <c r="N893" s="118"/>
      <c r="O893" s="118" t="s">
        <v>514</v>
      </c>
    </row>
    <row r="894" spans="1:15" s="172" customFormat="1" ht="37.5">
      <c r="A894" s="35"/>
      <c r="B894" s="42">
        <v>10.11</v>
      </c>
      <c r="C894" s="115" t="s">
        <v>947</v>
      </c>
      <c r="D894" s="35" t="s">
        <v>512</v>
      </c>
      <c r="E894" s="28" t="s">
        <v>867</v>
      </c>
      <c r="F894" s="35" t="s">
        <v>108</v>
      </c>
      <c r="G894" s="43" t="s">
        <v>827</v>
      </c>
      <c r="H894" s="43">
        <v>5</v>
      </c>
      <c r="I894" s="43">
        <v>5</v>
      </c>
      <c r="J894" s="52">
        <v>510.06</v>
      </c>
      <c r="K894" s="46">
        <f t="shared" si="93"/>
        <v>2550.3000000000002</v>
      </c>
      <c r="L894" s="35" t="s">
        <v>295</v>
      </c>
      <c r="M894" s="35"/>
      <c r="N894" s="35"/>
      <c r="O894" s="35" t="s">
        <v>886</v>
      </c>
    </row>
    <row r="895" spans="1:15" s="172" customFormat="1" ht="37.5">
      <c r="A895" s="35"/>
      <c r="B895" s="42">
        <v>10.11</v>
      </c>
      <c r="C895" s="115" t="s">
        <v>948</v>
      </c>
      <c r="D895" s="35" t="s">
        <v>512</v>
      </c>
      <c r="E895" s="28" t="s">
        <v>867</v>
      </c>
      <c r="F895" s="35" t="s">
        <v>108</v>
      </c>
      <c r="G895" s="43" t="s">
        <v>827</v>
      </c>
      <c r="H895" s="43">
        <v>5</v>
      </c>
      <c r="I895" s="43">
        <v>5</v>
      </c>
      <c r="J895" s="52">
        <v>510.06</v>
      </c>
      <c r="K895" s="46">
        <f t="shared" si="93"/>
        <v>2550.3000000000002</v>
      </c>
      <c r="L895" s="35" t="s">
        <v>295</v>
      </c>
      <c r="M895" s="35"/>
      <c r="N895" s="35"/>
      <c r="O895" s="35" t="s">
        <v>887</v>
      </c>
    </row>
    <row r="896" spans="1:15" ht="18.75">
      <c r="A896" s="35"/>
      <c r="B896" s="42"/>
      <c r="C896" s="198"/>
      <c r="D896" s="35"/>
      <c r="E896" s="35"/>
      <c r="F896" s="35"/>
      <c r="G896" s="43"/>
      <c r="H896" s="43"/>
      <c r="I896" s="43"/>
      <c r="J896" s="52"/>
      <c r="K896" s="46">
        <v>0</v>
      </c>
      <c r="L896" s="35"/>
      <c r="M896" s="35"/>
      <c r="N896" s="35"/>
      <c r="O896" s="35"/>
    </row>
    <row r="897" spans="1:15" ht="18.75">
      <c r="A897" s="35"/>
      <c r="B897" s="42"/>
      <c r="C897" s="198"/>
      <c r="D897" s="35"/>
      <c r="E897" s="35"/>
      <c r="F897" s="35"/>
      <c r="G897" s="43"/>
      <c r="H897" s="47">
        <f>H891+H892+H893+H894+H895+H896</f>
        <v>96</v>
      </c>
      <c r="I897" s="47">
        <f>I891+I892+I893+I894+I895+I896</f>
        <v>96</v>
      </c>
      <c r="J897" s="48"/>
      <c r="K897" s="48">
        <f>K891+K892+K893+K894+K895+K896</f>
        <v>27752.6</v>
      </c>
      <c r="L897" s="35"/>
      <c r="M897" s="35"/>
      <c r="N897" s="35"/>
      <c r="O897" s="35"/>
    </row>
    <row r="898" spans="1:15" s="123" customFormat="1" ht="56.25">
      <c r="A898" s="118"/>
      <c r="B898" s="119">
        <v>10</v>
      </c>
      <c r="C898" s="140" t="s">
        <v>525</v>
      </c>
      <c r="D898" s="118" t="s">
        <v>515</v>
      </c>
      <c r="E898" s="118" t="s">
        <v>321</v>
      </c>
      <c r="F898" s="118" t="s">
        <v>108</v>
      </c>
      <c r="G898" s="120" t="s">
        <v>116</v>
      </c>
      <c r="H898" s="120">
        <v>27</v>
      </c>
      <c r="I898" s="120">
        <v>27</v>
      </c>
      <c r="J898" s="121">
        <v>441.65</v>
      </c>
      <c r="K898" s="122">
        <f t="shared" ref="K898:K942" si="94">I898*J898</f>
        <v>11924.55</v>
      </c>
      <c r="L898" s="118" t="s">
        <v>16</v>
      </c>
      <c r="M898" s="118"/>
      <c r="N898" s="118"/>
      <c r="O898" s="118" t="s">
        <v>547</v>
      </c>
    </row>
    <row r="899" spans="1:15" s="123" customFormat="1" ht="56.25">
      <c r="A899" s="118"/>
      <c r="B899" s="119">
        <v>10</v>
      </c>
      <c r="C899" s="140" t="s">
        <v>526</v>
      </c>
      <c r="D899" s="118" t="s">
        <v>515</v>
      </c>
      <c r="E899" s="118" t="s">
        <v>321</v>
      </c>
      <c r="F899" s="118" t="s">
        <v>108</v>
      </c>
      <c r="G899" s="120" t="s">
        <v>116</v>
      </c>
      <c r="H899" s="120">
        <v>27</v>
      </c>
      <c r="I899" s="120"/>
      <c r="J899" s="121"/>
      <c r="K899" s="122">
        <f t="shared" si="94"/>
        <v>0</v>
      </c>
      <c r="L899" s="118" t="s">
        <v>16</v>
      </c>
      <c r="M899" s="118"/>
      <c r="N899" s="118"/>
      <c r="O899" s="118" t="s">
        <v>548</v>
      </c>
    </row>
    <row r="900" spans="1:15" s="123" customFormat="1" ht="56.25">
      <c r="A900" s="118"/>
      <c r="B900" s="119">
        <v>10</v>
      </c>
      <c r="C900" s="140" t="s">
        <v>525</v>
      </c>
      <c r="D900" s="118" t="s">
        <v>515</v>
      </c>
      <c r="E900" s="118" t="s">
        <v>848</v>
      </c>
      <c r="F900" s="118" t="s">
        <v>108</v>
      </c>
      <c r="G900" s="120" t="s">
        <v>116</v>
      </c>
      <c r="H900" s="120">
        <v>6</v>
      </c>
      <c r="I900" s="120">
        <v>6</v>
      </c>
      <c r="J900" s="121">
        <v>441.65</v>
      </c>
      <c r="K900" s="122">
        <f t="shared" si="94"/>
        <v>2649.8999999999996</v>
      </c>
      <c r="L900" s="118" t="s">
        <v>16</v>
      </c>
      <c r="M900" s="118"/>
      <c r="N900" s="118"/>
      <c r="O900" s="118" t="s">
        <v>547</v>
      </c>
    </row>
    <row r="901" spans="1:15" s="123" customFormat="1" ht="56.25">
      <c r="A901" s="118"/>
      <c r="B901" s="119">
        <v>10</v>
      </c>
      <c r="C901" s="140" t="s">
        <v>527</v>
      </c>
      <c r="D901" s="118" t="s">
        <v>515</v>
      </c>
      <c r="E901" s="118" t="s">
        <v>848</v>
      </c>
      <c r="F901" s="118" t="s">
        <v>108</v>
      </c>
      <c r="G901" s="120" t="s">
        <v>116</v>
      </c>
      <c r="H901" s="120">
        <v>6</v>
      </c>
      <c r="I901" s="120"/>
      <c r="J901" s="121"/>
      <c r="K901" s="122">
        <f t="shared" si="94"/>
        <v>0</v>
      </c>
      <c r="L901" s="118" t="s">
        <v>16</v>
      </c>
      <c r="M901" s="118"/>
      <c r="N901" s="118"/>
      <c r="O901" s="164" t="s">
        <v>548</v>
      </c>
    </row>
    <row r="902" spans="1:15" ht="56.25">
      <c r="A902" s="35"/>
      <c r="B902" s="42">
        <v>10</v>
      </c>
      <c r="C902" s="162" t="s">
        <v>815</v>
      </c>
      <c r="D902" s="35" t="s">
        <v>816</v>
      </c>
      <c r="E902" s="35" t="s">
        <v>836</v>
      </c>
      <c r="F902" s="35" t="s">
        <v>108</v>
      </c>
      <c r="G902" s="43" t="s">
        <v>827</v>
      </c>
      <c r="H902" s="111">
        <v>10</v>
      </c>
      <c r="I902" s="43">
        <v>10</v>
      </c>
      <c r="J902" s="52">
        <v>790.02</v>
      </c>
      <c r="K902" s="46">
        <f>J902*I902</f>
        <v>7900.2</v>
      </c>
      <c r="L902" s="35" t="s">
        <v>16</v>
      </c>
      <c r="M902" s="35"/>
      <c r="N902" s="35"/>
      <c r="O902" s="35" t="s">
        <v>835</v>
      </c>
    </row>
    <row r="903" spans="1:15" ht="56.25">
      <c r="A903" s="35"/>
      <c r="B903" s="42">
        <v>10</v>
      </c>
      <c r="C903" s="163" t="s">
        <v>817</v>
      </c>
      <c r="D903" s="35" t="s">
        <v>816</v>
      </c>
      <c r="E903" s="35" t="s">
        <v>836</v>
      </c>
      <c r="F903" s="35" t="s">
        <v>108</v>
      </c>
      <c r="G903" s="43" t="s">
        <v>827</v>
      </c>
      <c r="H903" s="111">
        <v>10</v>
      </c>
      <c r="I903" s="43"/>
      <c r="J903" s="52"/>
      <c r="K903" s="46">
        <v>0</v>
      </c>
      <c r="L903" s="35"/>
      <c r="M903" s="35"/>
      <c r="N903" s="35"/>
      <c r="O903" s="35" t="s">
        <v>835</v>
      </c>
    </row>
    <row r="904" spans="1:15" ht="56.25">
      <c r="A904" s="35"/>
      <c r="B904" s="42">
        <v>10</v>
      </c>
      <c r="C904" s="162" t="s">
        <v>815</v>
      </c>
      <c r="D904" s="35" t="s">
        <v>816</v>
      </c>
      <c r="E904" s="35" t="s">
        <v>813</v>
      </c>
      <c r="F904" s="35" t="s">
        <v>108</v>
      </c>
      <c r="G904" s="43" t="s">
        <v>806</v>
      </c>
      <c r="H904" s="111">
        <v>15</v>
      </c>
      <c r="I904" s="43">
        <v>15</v>
      </c>
      <c r="J904" s="52">
        <v>752.4</v>
      </c>
      <c r="K904" s="46">
        <f>J904*I904</f>
        <v>11286</v>
      </c>
      <c r="L904" s="35" t="s">
        <v>16</v>
      </c>
      <c r="M904" s="35"/>
      <c r="N904" s="35"/>
      <c r="O904" s="35" t="s">
        <v>818</v>
      </c>
    </row>
    <row r="905" spans="1:15" ht="56.25">
      <c r="A905" s="35"/>
      <c r="B905" s="42">
        <v>10</v>
      </c>
      <c r="C905" s="163" t="s">
        <v>817</v>
      </c>
      <c r="D905" s="35" t="s">
        <v>816</v>
      </c>
      <c r="E905" s="35" t="s">
        <v>813</v>
      </c>
      <c r="F905" s="35" t="s">
        <v>108</v>
      </c>
      <c r="G905" s="43" t="s">
        <v>806</v>
      </c>
      <c r="H905" s="111">
        <v>15</v>
      </c>
      <c r="I905" s="43"/>
      <c r="J905" s="52"/>
      <c r="K905" s="46">
        <v>0</v>
      </c>
      <c r="L905" s="35"/>
      <c r="M905" s="35"/>
      <c r="N905" s="35"/>
      <c r="O905" s="35" t="s">
        <v>818</v>
      </c>
    </row>
    <row r="906" spans="1:15" ht="18.75">
      <c r="A906" s="35"/>
      <c r="B906" s="42"/>
      <c r="C906" s="198"/>
      <c r="D906" s="35"/>
      <c r="E906" s="35"/>
      <c r="F906" s="35"/>
      <c r="G906" s="43"/>
      <c r="H906" s="47">
        <f>H898+H899+H900+H901+H902+H903+H904+H905</f>
        <v>116</v>
      </c>
      <c r="I906" s="47">
        <f>I898+I899+I900+I901+I902+I903+I904+I905</f>
        <v>58</v>
      </c>
      <c r="J906" s="48"/>
      <c r="K906" s="48">
        <f>K898+K899+K900+K901+K902+K903+K904+K905</f>
        <v>33760.649999999994</v>
      </c>
      <c r="L906" s="35"/>
      <c r="M906" s="35"/>
      <c r="N906" s="35"/>
      <c r="O906" s="35"/>
    </row>
    <row r="907" spans="1:15" s="123" customFormat="1" ht="56.25">
      <c r="A907" s="118"/>
      <c r="B907" s="119">
        <v>10</v>
      </c>
      <c r="C907" s="140" t="s">
        <v>524</v>
      </c>
      <c r="D907" s="144" t="s">
        <v>516</v>
      </c>
      <c r="E907" s="118" t="s">
        <v>851</v>
      </c>
      <c r="F907" s="118" t="s">
        <v>108</v>
      </c>
      <c r="G907" s="120" t="s">
        <v>931</v>
      </c>
      <c r="H907" s="120">
        <v>9</v>
      </c>
      <c r="I907" s="120">
        <v>9</v>
      </c>
      <c r="J907" s="121">
        <v>243.08</v>
      </c>
      <c r="K907" s="122">
        <f>I907*J907</f>
        <v>2187.7200000000003</v>
      </c>
      <c r="L907" s="118" t="s">
        <v>16</v>
      </c>
      <c r="M907" s="118"/>
      <c r="N907" s="118"/>
      <c r="O907" s="118" t="s">
        <v>517</v>
      </c>
    </row>
    <row r="908" spans="1:15" s="123" customFormat="1" ht="56.25">
      <c r="A908" s="118"/>
      <c r="B908" s="119">
        <v>10</v>
      </c>
      <c r="C908" s="140" t="s">
        <v>524</v>
      </c>
      <c r="D908" s="144" t="s">
        <v>516</v>
      </c>
      <c r="E908" s="118" t="s">
        <v>321</v>
      </c>
      <c r="F908" s="118" t="s">
        <v>108</v>
      </c>
      <c r="G908" s="120" t="s">
        <v>116</v>
      </c>
      <c r="H908" s="120">
        <v>40</v>
      </c>
      <c r="I908" s="120">
        <v>40</v>
      </c>
      <c r="J908" s="121">
        <v>285.56</v>
      </c>
      <c r="K908" s="122">
        <f t="shared" ref="K908:K916" si="95">I908*J908</f>
        <v>11422.4</v>
      </c>
      <c r="L908" s="118" t="s">
        <v>16</v>
      </c>
      <c r="M908" s="118"/>
      <c r="N908" s="118"/>
      <c r="O908" s="118" t="s">
        <v>778</v>
      </c>
    </row>
    <row r="909" spans="1:15" s="123" customFormat="1" ht="56.25">
      <c r="A909" s="118"/>
      <c r="B909" s="119">
        <v>10</v>
      </c>
      <c r="C909" s="140" t="s">
        <v>524</v>
      </c>
      <c r="D909" s="144" t="s">
        <v>516</v>
      </c>
      <c r="E909" s="118" t="s">
        <v>848</v>
      </c>
      <c r="F909" s="118" t="s">
        <v>108</v>
      </c>
      <c r="G909" s="120" t="s">
        <v>116</v>
      </c>
      <c r="H909" s="120">
        <v>15</v>
      </c>
      <c r="I909" s="120">
        <v>15</v>
      </c>
      <c r="J909" s="121">
        <v>285.56</v>
      </c>
      <c r="K909" s="122">
        <f t="shared" si="95"/>
        <v>4283.3999999999996</v>
      </c>
      <c r="L909" s="118" t="s">
        <v>16</v>
      </c>
      <c r="M909" s="118"/>
      <c r="N909" s="118"/>
      <c r="O909" s="118" t="s">
        <v>779</v>
      </c>
    </row>
    <row r="910" spans="1:15" s="123" customFormat="1" ht="37.5">
      <c r="A910" s="118"/>
      <c r="B910" s="42">
        <v>10.11</v>
      </c>
      <c r="C910" s="183" t="s">
        <v>444</v>
      </c>
      <c r="D910" s="138" t="s">
        <v>447</v>
      </c>
      <c r="E910" s="118" t="s">
        <v>437</v>
      </c>
      <c r="F910" s="118" t="s">
        <v>108</v>
      </c>
      <c r="G910" s="120" t="s">
        <v>117</v>
      </c>
      <c r="H910" s="120">
        <v>5</v>
      </c>
      <c r="I910" s="120">
        <v>5</v>
      </c>
      <c r="J910" s="121">
        <v>154</v>
      </c>
      <c r="K910" s="122">
        <f t="shared" si="95"/>
        <v>770</v>
      </c>
      <c r="L910" s="118" t="s">
        <v>16</v>
      </c>
      <c r="M910" s="118"/>
      <c r="N910" s="118"/>
      <c r="O910" s="118" t="s">
        <v>562</v>
      </c>
    </row>
    <row r="911" spans="1:15" s="123" customFormat="1" ht="81.75" customHeight="1">
      <c r="A911" s="118"/>
      <c r="B911" s="42">
        <v>10.11</v>
      </c>
      <c r="C911" s="183" t="s">
        <v>444</v>
      </c>
      <c r="D911" s="138" t="s">
        <v>447</v>
      </c>
      <c r="E911" s="118" t="s">
        <v>573</v>
      </c>
      <c r="F911" s="118" t="s">
        <v>108</v>
      </c>
      <c r="G911" s="120" t="s">
        <v>136</v>
      </c>
      <c r="H911" s="120">
        <v>100</v>
      </c>
      <c r="I911" s="120">
        <v>100</v>
      </c>
      <c r="J911" s="121">
        <v>242</v>
      </c>
      <c r="K911" s="122">
        <f t="shared" si="95"/>
        <v>24200</v>
      </c>
      <c r="L911" s="118" t="s">
        <v>16</v>
      </c>
      <c r="M911" s="118"/>
      <c r="N911" s="118"/>
      <c r="O911" s="118" t="s">
        <v>780</v>
      </c>
    </row>
    <row r="912" spans="1:15" s="172" customFormat="1" ht="81.75" customHeight="1">
      <c r="A912" s="35"/>
      <c r="B912" s="42">
        <v>10.11</v>
      </c>
      <c r="C912" s="198" t="s">
        <v>877</v>
      </c>
      <c r="D912" s="107" t="s">
        <v>447</v>
      </c>
      <c r="E912" s="28" t="s">
        <v>867</v>
      </c>
      <c r="F912" s="35" t="s">
        <v>108</v>
      </c>
      <c r="G912" s="43" t="s">
        <v>827</v>
      </c>
      <c r="H912" s="43">
        <v>25</v>
      </c>
      <c r="I912" s="43">
        <v>25</v>
      </c>
      <c r="J912" s="52">
        <v>480.03</v>
      </c>
      <c r="K912" s="46">
        <f t="shared" si="95"/>
        <v>12000.75</v>
      </c>
      <c r="L912" s="35" t="s">
        <v>16</v>
      </c>
      <c r="M912" s="35"/>
      <c r="N912" s="35"/>
      <c r="O912" s="35" t="s">
        <v>878</v>
      </c>
    </row>
    <row r="913" spans="1:16" ht="150">
      <c r="A913" s="35"/>
      <c r="B913" s="42">
        <v>10.11</v>
      </c>
      <c r="C913" s="198" t="s">
        <v>801</v>
      </c>
      <c r="D913" s="35" t="s">
        <v>799</v>
      </c>
      <c r="E913" s="35" t="s">
        <v>831</v>
      </c>
      <c r="F913" s="35" t="s">
        <v>108</v>
      </c>
      <c r="G913" s="43" t="s">
        <v>827</v>
      </c>
      <c r="H913" s="43">
        <v>25</v>
      </c>
      <c r="I913" s="43">
        <v>25</v>
      </c>
      <c r="J913" s="52">
        <v>910.8</v>
      </c>
      <c r="K913" s="46">
        <f t="shared" si="95"/>
        <v>22770</v>
      </c>
      <c r="L913" s="35" t="s">
        <v>261</v>
      </c>
      <c r="M913" s="35"/>
      <c r="N913" s="35"/>
      <c r="O913" s="35" t="s">
        <v>832</v>
      </c>
    </row>
    <row r="914" spans="1:16" ht="150">
      <c r="A914" s="35"/>
      <c r="B914" s="42">
        <v>10.11</v>
      </c>
      <c r="C914" s="198" t="s">
        <v>802</v>
      </c>
      <c r="D914" s="35" t="s">
        <v>799</v>
      </c>
      <c r="E914" s="35" t="s">
        <v>831</v>
      </c>
      <c r="F914" s="35" t="s">
        <v>108</v>
      </c>
      <c r="G914" s="43" t="s">
        <v>827</v>
      </c>
      <c r="H914" s="43">
        <v>25</v>
      </c>
      <c r="I914" s="43"/>
      <c r="J914" s="52"/>
      <c r="K914" s="46">
        <f t="shared" si="95"/>
        <v>0</v>
      </c>
      <c r="L914" s="35" t="s">
        <v>261</v>
      </c>
      <c r="M914" s="35"/>
      <c r="N914" s="35"/>
      <c r="O914" s="35" t="s">
        <v>832</v>
      </c>
    </row>
    <row r="915" spans="1:16" ht="150">
      <c r="A915" s="35"/>
      <c r="B915" s="42">
        <v>10.11</v>
      </c>
      <c r="C915" s="198" t="s">
        <v>801</v>
      </c>
      <c r="D915" s="35" t="s">
        <v>799</v>
      </c>
      <c r="E915" s="35" t="s">
        <v>800</v>
      </c>
      <c r="F915" s="35" t="s">
        <v>108</v>
      </c>
      <c r="G915" s="43" t="s">
        <v>205</v>
      </c>
      <c r="H915" s="43">
        <v>22</v>
      </c>
      <c r="I915" s="43">
        <v>22</v>
      </c>
      <c r="J915" s="52">
        <v>836.8</v>
      </c>
      <c r="K915" s="46">
        <f t="shared" si="95"/>
        <v>18409.599999999999</v>
      </c>
      <c r="L915" s="35" t="s">
        <v>261</v>
      </c>
      <c r="M915" s="35"/>
      <c r="N915" s="35"/>
      <c r="O915" s="35" t="s">
        <v>822</v>
      </c>
    </row>
    <row r="916" spans="1:16" ht="150">
      <c r="A916" s="35"/>
      <c r="B916" s="42">
        <v>10.11</v>
      </c>
      <c r="C916" s="198" t="s">
        <v>802</v>
      </c>
      <c r="D916" s="35" t="s">
        <v>799</v>
      </c>
      <c r="E916" s="35" t="s">
        <v>800</v>
      </c>
      <c r="F916" s="35" t="s">
        <v>108</v>
      </c>
      <c r="G916" s="43" t="s">
        <v>205</v>
      </c>
      <c r="H916" s="43">
        <v>22</v>
      </c>
      <c r="I916" s="43"/>
      <c r="J916" s="52"/>
      <c r="K916" s="46">
        <f t="shared" si="95"/>
        <v>0</v>
      </c>
      <c r="L916" s="35" t="s">
        <v>261</v>
      </c>
      <c r="M916" s="35"/>
      <c r="N916" s="35"/>
      <c r="O916" s="35" t="s">
        <v>822</v>
      </c>
    </row>
    <row r="917" spans="1:16" ht="18.75">
      <c r="A917" s="35"/>
      <c r="B917" s="42"/>
      <c r="C917" s="198"/>
      <c r="D917" s="35"/>
      <c r="E917" s="35"/>
      <c r="F917" s="35"/>
      <c r="G917" s="43"/>
      <c r="H917" s="47">
        <f>H907+H908+H909+H910+H911+H912+H913+H914+H915+H916</f>
        <v>288</v>
      </c>
      <c r="I917" s="47">
        <f>I907+I908+I909+I910+I911+I912+I913+I914+I915+I916</f>
        <v>241</v>
      </c>
      <c r="J917" s="48"/>
      <c r="K917" s="48">
        <f>K907+K908+K909+K910+K911+K912+K913+K914+K915+K916</f>
        <v>96043.87</v>
      </c>
      <c r="L917" s="35"/>
      <c r="M917" s="35"/>
      <c r="N917" s="35"/>
      <c r="O917" s="35"/>
    </row>
    <row r="918" spans="1:16" s="123" customFormat="1" ht="56.25">
      <c r="A918" s="118"/>
      <c r="B918" s="119">
        <v>10</v>
      </c>
      <c r="C918" s="140" t="s">
        <v>520</v>
      </c>
      <c r="D918" s="118" t="s">
        <v>518</v>
      </c>
      <c r="E918" s="118" t="s">
        <v>428</v>
      </c>
      <c r="F918" s="118" t="s">
        <v>108</v>
      </c>
      <c r="G918" s="120" t="s">
        <v>116</v>
      </c>
      <c r="H918" s="120">
        <v>10</v>
      </c>
      <c r="I918" s="120">
        <v>10</v>
      </c>
      <c r="J918" s="121">
        <v>265</v>
      </c>
      <c r="K918" s="122">
        <f t="shared" ref="K918:K919" si="96">I918*J918</f>
        <v>2650</v>
      </c>
      <c r="L918" s="118" t="s">
        <v>295</v>
      </c>
      <c r="M918" s="118"/>
      <c r="N918" s="118"/>
      <c r="O918" s="118" t="s">
        <v>781</v>
      </c>
    </row>
    <row r="919" spans="1:16" s="123" customFormat="1" ht="56.25">
      <c r="A919" s="118"/>
      <c r="B919" s="119">
        <v>10</v>
      </c>
      <c r="C919" s="140" t="s">
        <v>520</v>
      </c>
      <c r="D919" s="118" t="s">
        <v>518</v>
      </c>
      <c r="E919" s="118" t="s">
        <v>582</v>
      </c>
      <c r="F919" s="118" t="s">
        <v>108</v>
      </c>
      <c r="G919" s="120" t="s">
        <v>116</v>
      </c>
      <c r="H919" s="120">
        <v>5</v>
      </c>
      <c r="I919" s="120">
        <v>5</v>
      </c>
      <c r="J919" s="121">
        <v>265</v>
      </c>
      <c r="K919" s="122">
        <f t="shared" si="96"/>
        <v>1325</v>
      </c>
      <c r="L919" s="118" t="s">
        <v>295</v>
      </c>
      <c r="M919" s="118"/>
      <c r="N919" s="118"/>
      <c r="O919" s="118" t="s">
        <v>781</v>
      </c>
    </row>
    <row r="920" spans="1:16" ht="18.75">
      <c r="A920" s="35"/>
      <c r="B920" s="42"/>
      <c r="C920" s="115"/>
      <c r="D920" s="35"/>
      <c r="E920" s="35"/>
      <c r="F920" s="35"/>
      <c r="G920" s="43"/>
      <c r="H920" s="43"/>
      <c r="I920" s="43"/>
      <c r="J920" s="52"/>
      <c r="K920" s="46"/>
      <c r="L920" s="35"/>
      <c r="M920" s="35"/>
      <c r="N920" s="35"/>
      <c r="O920" s="35"/>
    </row>
    <row r="921" spans="1:16" s="151" customFormat="1" ht="56.25">
      <c r="B921" s="42">
        <v>10.11</v>
      </c>
      <c r="C921" s="214" t="s">
        <v>803</v>
      </c>
      <c r="D921" s="153" t="s">
        <v>808</v>
      </c>
      <c r="E921" s="154" t="s">
        <v>804</v>
      </c>
      <c r="F921" s="35" t="s">
        <v>108</v>
      </c>
      <c r="G921" s="155" t="s">
        <v>827</v>
      </c>
      <c r="H921" s="155">
        <v>22</v>
      </c>
      <c r="I921" s="155">
        <v>22</v>
      </c>
      <c r="J921" s="157">
        <v>440</v>
      </c>
      <c r="K921" s="231">
        <f>J921*I921</f>
        <v>9680</v>
      </c>
      <c r="L921" s="158" t="s">
        <v>295</v>
      </c>
      <c r="M921" s="159"/>
      <c r="N921" s="159"/>
      <c r="O921" s="160" t="s">
        <v>807</v>
      </c>
    </row>
    <row r="922" spans="1:16" ht="56.25">
      <c r="A922" s="35"/>
      <c r="B922" s="42">
        <v>10.11</v>
      </c>
      <c r="C922" s="214" t="s">
        <v>803</v>
      </c>
      <c r="D922" s="153" t="s">
        <v>808</v>
      </c>
      <c r="E922" s="154" t="s">
        <v>953</v>
      </c>
      <c r="F922" s="35" t="s">
        <v>108</v>
      </c>
      <c r="G922" s="155" t="s">
        <v>827</v>
      </c>
      <c r="H922" s="155">
        <v>25</v>
      </c>
      <c r="I922" s="155">
        <v>25</v>
      </c>
      <c r="J922" s="157">
        <v>462</v>
      </c>
      <c r="K922" s="231">
        <f>J922*I922</f>
        <v>11550</v>
      </c>
      <c r="L922" s="158" t="s">
        <v>295</v>
      </c>
      <c r="M922" s="159"/>
      <c r="N922" s="159"/>
      <c r="O922" s="160" t="s">
        <v>807</v>
      </c>
      <c r="P922" s="150"/>
    </row>
    <row r="923" spans="1:16" ht="18.75">
      <c r="A923" s="35"/>
      <c r="B923" s="42"/>
      <c r="C923" s="198"/>
      <c r="D923" s="35"/>
      <c r="E923" s="35"/>
      <c r="F923" s="35"/>
      <c r="G923" s="43"/>
      <c r="H923" s="47">
        <f>H918+H919+H920+H921+H922</f>
        <v>62</v>
      </c>
      <c r="I923" s="47">
        <f>I918+I919+I920+I921+I922</f>
        <v>62</v>
      </c>
      <c r="J923" s="48"/>
      <c r="K923" s="48">
        <f>K918+K919+K920+K921+K922</f>
        <v>25205</v>
      </c>
      <c r="L923" s="35"/>
      <c r="M923" s="35"/>
      <c r="N923" s="35"/>
      <c r="O923" s="35"/>
    </row>
    <row r="924" spans="1:16" s="123" customFormat="1" ht="56.25">
      <c r="A924" s="118"/>
      <c r="B924" s="119">
        <v>10</v>
      </c>
      <c r="C924" s="140" t="s">
        <v>529</v>
      </c>
      <c r="D924" s="118" t="s">
        <v>531</v>
      </c>
      <c r="E924" s="118" t="s">
        <v>580</v>
      </c>
      <c r="F924" s="118" t="s">
        <v>108</v>
      </c>
      <c r="G924" s="120" t="s">
        <v>946</v>
      </c>
      <c r="H924" s="120">
        <v>3</v>
      </c>
      <c r="I924" s="120">
        <v>3</v>
      </c>
      <c r="J924" s="121">
        <v>530</v>
      </c>
      <c r="K924" s="122">
        <f t="shared" ref="K924:K926" si="97">I924*J924</f>
        <v>1590</v>
      </c>
      <c r="L924" s="118" t="s">
        <v>295</v>
      </c>
      <c r="M924" s="118"/>
      <c r="N924" s="118"/>
      <c r="O924" s="118" t="s">
        <v>782</v>
      </c>
    </row>
    <row r="925" spans="1:16" s="123" customFormat="1" ht="56.25">
      <c r="A925" s="118"/>
      <c r="B925" s="119">
        <v>10</v>
      </c>
      <c r="C925" s="140" t="s">
        <v>530</v>
      </c>
      <c r="D925" s="118" t="s">
        <v>519</v>
      </c>
      <c r="E925" s="118" t="s">
        <v>580</v>
      </c>
      <c r="F925" s="118" t="s">
        <v>108</v>
      </c>
      <c r="G925" s="120" t="s">
        <v>946</v>
      </c>
      <c r="H925" s="120">
        <v>3</v>
      </c>
      <c r="I925" s="120"/>
      <c r="J925" s="121"/>
      <c r="K925" s="122">
        <f t="shared" si="97"/>
        <v>0</v>
      </c>
      <c r="L925" s="118" t="s">
        <v>295</v>
      </c>
      <c r="M925" s="118"/>
      <c r="N925" s="118"/>
      <c r="O925" s="118" t="s">
        <v>782</v>
      </c>
    </row>
    <row r="926" spans="1:16" s="123" customFormat="1" ht="56.25">
      <c r="A926" s="118"/>
      <c r="B926" s="119">
        <v>10</v>
      </c>
      <c r="C926" s="140" t="s">
        <v>529</v>
      </c>
      <c r="D926" s="118" t="s">
        <v>532</v>
      </c>
      <c r="E926" s="118" t="s">
        <v>428</v>
      </c>
      <c r="F926" s="118" t="s">
        <v>108</v>
      </c>
      <c r="G926" s="120" t="s">
        <v>116</v>
      </c>
      <c r="H926" s="120">
        <v>10</v>
      </c>
      <c r="I926" s="120">
        <v>10</v>
      </c>
      <c r="J926" s="121">
        <v>530</v>
      </c>
      <c r="K926" s="122">
        <f t="shared" si="97"/>
        <v>5300</v>
      </c>
      <c r="L926" s="118" t="s">
        <v>295</v>
      </c>
      <c r="M926" s="118"/>
      <c r="N926" s="118"/>
      <c r="O926" s="118" t="s">
        <v>782</v>
      </c>
    </row>
    <row r="927" spans="1:16" s="123" customFormat="1" ht="56.25">
      <c r="A927" s="118"/>
      <c r="B927" s="119">
        <v>10</v>
      </c>
      <c r="C927" s="140" t="s">
        <v>530</v>
      </c>
      <c r="D927" s="118" t="s">
        <v>519</v>
      </c>
      <c r="E927" s="118" t="s">
        <v>428</v>
      </c>
      <c r="F927" s="118" t="s">
        <v>108</v>
      </c>
      <c r="G927" s="120" t="s">
        <v>116</v>
      </c>
      <c r="H927" s="120">
        <v>10</v>
      </c>
      <c r="I927" s="120"/>
      <c r="J927" s="121"/>
      <c r="K927" s="122">
        <f t="shared" si="94"/>
        <v>0</v>
      </c>
      <c r="L927" s="118" t="s">
        <v>295</v>
      </c>
      <c r="M927" s="118"/>
      <c r="N927" s="118"/>
      <c r="O927" s="118" t="s">
        <v>782</v>
      </c>
    </row>
    <row r="928" spans="1:16" s="123" customFormat="1" ht="56.25">
      <c r="A928" s="118"/>
      <c r="B928" s="119">
        <v>10</v>
      </c>
      <c r="C928" s="140" t="s">
        <v>533</v>
      </c>
      <c r="D928" s="118" t="s">
        <v>532</v>
      </c>
      <c r="E928" s="118" t="s">
        <v>582</v>
      </c>
      <c r="F928" s="118" t="s">
        <v>108</v>
      </c>
      <c r="G928" s="120" t="s">
        <v>116</v>
      </c>
      <c r="H928" s="120">
        <v>5</v>
      </c>
      <c r="I928" s="120">
        <v>5</v>
      </c>
      <c r="J928" s="121">
        <v>530</v>
      </c>
      <c r="K928" s="122">
        <f t="shared" si="94"/>
        <v>2650</v>
      </c>
      <c r="L928" s="118" t="s">
        <v>295</v>
      </c>
      <c r="M928" s="118"/>
      <c r="N928" s="118"/>
      <c r="O928" s="118" t="s">
        <v>782</v>
      </c>
    </row>
    <row r="929" spans="1:15" s="123" customFormat="1" ht="56.25">
      <c r="A929" s="118"/>
      <c r="B929" s="119">
        <v>10</v>
      </c>
      <c r="C929" s="140" t="s">
        <v>534</v>
      </c>
      <c r="D929" s="118" t="s">
        <v>519</v>
      </c>
      <c r="E929" s="118" t="s">
        <v>582</v>
      </c>
      <c r="F929" s="118" t="s">
        <v>108</v>
      </c>
      <c r="G929" s="120" t="s">
        <v>116</v>
      </c>
      <c r="H929" s="120">
        <v>5</v>
      </c>
      <c r="I929" s="120"/>
      <c r="J929" s="121"/>
      <c r="K929" s="122">
        <f t="shared" si="94"/>
        <v>0</v>
      </c>
      <c r="L929" s="118" t="s">
        <v>295</v>
      </c>
      <c r="M929" s="118"/>
      <c r="N929" s="118"/>
      <c r="O929" s="118" t="s">
        <v>783</v>
      </c>
    </row>
    <row r="930" spans="1:15" s="123" customFormat="1" ht="37.5">
      <c r="A930" s="118"/>
      <c r="B930" s="119">
        <v>10</v>
      </c>
      <c r="C930" s="140" t="s">
        <v>823</v>
      </c>
      <c r="D930" s="118" t="s">
        <v>528</v>
      </c>
      <c r="E930" s="118" t="s">
        <v>567</v>
      </c>
      <c r="F930" s="118" t="s">
        <v>108</v>
      </c>
      <c r="G930" s="120" t="s">
        <v>116</v>
      </c>
      <c r="H930" s="120">
        <v>25</v>
      </c>
      <c r="I930" s="120">
        <v>25</v>
      </c>
      <c r="J930" s="121">
        <v>465.85</v>
      </c>
      <c r="K930" s="122">
        <f>J930*I930</f>
        <v>11646.25</v>
      </c>
      <c r="L930" s="118" t="s">
        <v>16</v>
      </c>
      <c r="M930" s="118"/>
      <c r="N930" s="118"/>
      <c r="O930" s="118" t="s">
        <v>784</v>
      </c>
    </row>
    <row r="931" spans="1:15" s="151" customFormat="1" ht="75">
      <c r="A931" s="159"/>
      <c r="B931" s="155">
        <v>10</v>
      </c>
      <c r="C931" s="214" t="s">
        <v>810</v>
      </c>
      <c r="D931" s="153" t="s">
        <v>805</v>
      </c>
      <c r="E931" s="154" t="s">
        <v>804</v>
      </c>
      <c r="F931" s="161" t="s">
        <v>108</v>
      </c>
      <c r="G931" s="111" t="s">
        <v>205</v>
      </c>
      <c r="H931" s="155">
        <v>22</v>
      </c>
      <c r="I931" s="155">
        <v>22</v>
      </c>
      <c r="J931" s="157">
        <v>484</v>
      </c>
      <c r="K931" s="231">
        <f>J931*I931</f>
        <v>10648</v>
      </c>
      <c r="L931" s="158" t="s">
        <v>295</v>
      </c>
      <c r="M931" s="155"/>
      <c r="N931" s="159"/>
      <c r="O931" s="111" t="s">
        <v>809</v>
      </c>
    </row>
    <row r="932" spans="1:15" s="151" customFormat="1" ht="75">
      <c r="A932" s="159"/>
      <c r="B932" s="155">
        <v>10</v>
      </c>
      <c r="C932" s="214" t="s">
        <v>811</v>
      </c>
      <c r="D932" s="153" t="s">
        <v>805</v>
      </c>
      <c r="E932" s="154" t="s">
        <v>804</v>
      </c>
      <c r="F932" s="161" t="s">
        <v>108</v>
      </c>
      <c r="G932" s="111" t="s">
        <v>205</v>
      </c>
      <c r="H932" s="155">
        <v>22</v>
      </c>
      <c r="I932" s="156"/>
      <c r="J932" s="157"/>
      <c r="K932" s="231">
        <f>I932</f>
        <v>0</v>
      </c>
      <c r="L932" s="158" t="s">
        <v>295</v>
      </c>
      <c r="M932" s="155"/>
      <c r="N932" s="159"/>
      <c r="O932" s="111" t="s">
        <v>809</v>
      </c>
    </row>
    <row r="933" spans="1:15" s="151" customFormat="1" ht="75">
      <c r="A933" s="159"/>
      <c r="B933" s="155">
        <v>10</v>
      </c>
      <c r="C933" s="214" t="s">
        <v>810</v>
      </c>
      <c r="D933" s="153" t="s">
        <v>805</v>
      </c>
      <c r="E933" s="154" t="s">
        <v>953</v>
      </c>
      <c r="F933" s="161" t="s">
        <v>108</v>
      </c>
      <c r="G933" s="111" t="s">
        <v>833</v>
      </c>
      <c r="H933" s="155">
        <v>3</v>
      </c>
      <c r="I933" s="155">
        <v>3</v>
      </c>
      <c r="J933" s="157">
        <v>550</v>
      </c>
      <c r="K933" s="231">
        <f>J933*I933</f>
        <v>1650</v>
      </c>
      <c r="L933" s="158" t="s">
        <v>295</v>
      </c>
      <c r="M933" s="155"/>
      <c r="N933" s="159"/>
      <c r="O933" s="111" t="s">
        <v>830</v>
      </c>
    </row>
    <row r="934" spans="1:15" s="151" customFormat="1" ht="75">
      <c r="A934" s="159"/>
      <c r="B934" s="155">
        <v>10</v>
      </c>
      <c r="C934" s="214" t="s">
        <v>811</v>
      </c>
      <c r="D934" s="153" t="s">
        <v>805</v>
      </c>
      <c r="E934" s="154" t="s">
        <v>953</v>
      </c>
      <c r="F934" s="161" t="s">
        <v>108</v>
      </c>
      <c r="G934" s="111" t="s">
        <v>833</v>
      </c>
      <c r="H934" s="155">
        <v>3</v>
      </c>
      <c r="I934" s="156"/>
      <c r="J934" s="157"/>
      <c r="K934" s="231">
        <f>I934</f>
        <v>0</v>
      </c>
      <c r="L934" s="158" t="s">
        <v>295</v>
      </c>
      <c r="M934" s="155"/>
      <c r="N934" s="159"/>
      <c r="O934" s="111" t="s">
        <v>830</v>
      </c>
    </row>
    <row r="935" spans="1:15" s="151" customFormat="1" ht="75">
      <c r="A935" s="159"/>
      <c r="B935" s="155">
        <v>10</v>
      </c>
      <c r="C935" s="214" t="s">
        <v>810</v>
      </c>
      <c r="D935" s="153" t="s">
        <v>805</v>
      </c>
      <c r="E935" s="28" t="s">
        <v>867</v>
      </c>
      <c r="F935" s="161" t="s">
        <v>108</v>
      </c>
      <c r="G935" s="111" t="s">
        <v>827</v>
      </c>
      <c r="H935" s="155">
        <v>1</v>
      </c>
      <c r="I935" s="155">
        <v>1</v>
      </c>
      <c r="J935" s="157">
        <v>340.11</v>
      </c>
      <c r="K935" s="231">
        <v>340.11</v>
      </c>
      <c r="L935" s="158" t="s">
        <v>295</v>
      </c>
      <c r="M935" s="155"/>
      <c r="N935" s="159"/>
      <c r="O935" s="111" t="s">
        <v>885</v>
      </c>
    </row>
    <row r="936" spans="1:15" s="151" customFormat="1" ht="75">
      <c r="A936" s="159"/>
      <c r="B936" s="155">
        <v>10</v>
      </c>
      <c r="C936" s="214" t="s">
        <v>811</v>
      </c>
      <c r="D936" s="153" t="s">
        <v>805</v>
      </c>
      <c r="E936" s="28" t="s">
        <v>867</v>
      </c>
      <c r="F936" s="161" t="s">
        <v>108</v>
      </c>
      <c r="G936" s="111" t="s">
        <v>827</v>
      </c>
      <c r="H936" s="155">
        <v>1</v>
      </c>
      <c r="I936" s="156">
        <v>1</v>
      </c>
      <c r="J936" s="157">
        <v>340.11</v>
      </c>
      <c r="K936" s="231">
        <f>J936*H936</f>
        <v>340.11</v>
      </c>
      <c r="L936" s="158" t="s">
        <v>295</v>
      </c>
      <c r="M936" s="155"/>
      <c r="N936" s="159"/>
      <c r="O936" s="111" t="s">
        <v>885</v>
      </c>
    </row>
    <row r="937" spans="1:15" ht="18.75">
      <c r="A937" s="35"/>
      <c r="B937" s="42"/>
      <c r="C937" s="198"/>
      <c r="D937" s="26"/>
      <c r="E937" s="35"/>
      <c r="F937" s="35"/>
      <c r="G937" s="43"/>
      <c r="H937" s="43"/>
      <c r="I937" s="43"/>
      <c r="J937" s="52"/>
      <c r="K937" s="197">
        <f>J937*I937</f>
        <v>0</v>
      </c>
      <c r="L937" s="35"/>
      <c r="M937" s="35"/>
      <c r="N937" s="35"/>
      <c r="O937" s="35"/>
    </row>
    <row r="938" spans="1:15" ht="18.75">
      <c r="A938" s="35"/>
      <c r="B938" s="42"/>
      <c r="C938" s="198"/>
      <c r="D938" s="35"/>
      <c r="E938" s="35"/>
      <c r="F938" s="35"/>
      <c r="G938" s="43"/>
      <c r="H938" s="47">
        <f>H924+H925+H926+H927+H928+H929+H930+H931+H932+H933+H934+H935+H936+H937</f>
        <v>113</v>
      </c>
      <c r="I938" s="47">
        <f>I924+I925+I926+I927+I928+I929+I930+I931+I932+I933+I934+I935+I936+I937</f>
        <v>70</v>
      </c>
      <c r="J938" s="48"/>
      <c r="K938" s="48">
        <f>K924+K925+K926+K927+K928+K929+K930+K931+K932+K933+K934+K935+K936+K937</f>
        <v>34164.47</v>
      </c>
      <c r="L938" s="35"/>
      <c r="M938" s="35"/>
      <c r="N938" s="35"/>
      <c r="O938" s="35"/>
    </row>
    <row r="939" spans="1:15" s="123" customFormat="1" ht="37.5">
      <c r="A939" s="118"/>
      <c r="B939" s="119">
        <v>10</v>
      </c>
      <c r="C939" s="183" t="s">
        <v>287</v>
      </c>
      <c r="D939" s="118" t="s">
        <v>289</v>
      </c>
      <c r="E939" s="118" t="s">
        <v>578</v>
      </c>
      <c r="F939" s="118" t="s">
        <v>108</v>
      </c>
      <c r="G939" s="120" t="s">
        <v>116</v>
      </c>
      <c r="H939" s="120">
        <v>30</v>
      </c>
      <c r="I939" s="120">
        <v>30</v>
      </c>
      <c r="J939" s="121">
        <v>260</v>
      </c>
      <c r="K939" s="122">
        <f t="shared" si="94"/>
        <v>7800</v>
      </c>
      <c r="L939" s="118" t="s">
        <v>295</v>
      </c>
      <c r="M939" s="118"/>
      <c r="N939" s="118"/>
      <c r="O939" s="118" t="s">
        <v>785</v>
      </c>
    </row>
    <row r="940" spans="1:15" s="123" customFormat="1" ht="37.5">
      <c r="A940" s="118"/>
      <c r="B940" s="119">
        <v>10</v>
      </c>
      <c r="C940" s="183" t="s">
        <v>287</v>
      </c>
      <c r="D940" s="118" t="s">
        <v>289</v>
      </c>
      <c r="E940" s="118" t="s">
        <v>582</v>
      </c>
      <c r="F940" s="118" t="s">
        <v>108</v>
      </c>
      <c r="G940" s="120" t="s">
        <v>116</v>
      </c>
      <c r="H940" s="120">
        <v>20</v>
      </c>
      <c r="I940" s="120">
        <v>20</v>
      </c>
      <c r="J940" s="121">
        <v>260</v>
      </c>
      <c r="K940" s="122">
        <f t="shared" si="94"/>
        <v>5200</v>
      </c>
      <c r="L940" s="118" t="s">
        <v>295</v>
      </c>
      <c r="M940" s="118"/>
      <c r="N940" s="118"/>
      <c r="O940" s="118" t="s">
        <v>785</v>
      </c>
    </row>
    <row r="941" spans="1:15" s="123" customFormat="1" ht="37.5">
      <c r="A941" s="118"/>
      <c r="B941" s="119">
        <v>10</v>
      </c>
      <c r="C941" s="183" t="s">
        <v>287</v>
      </c>
      <c r="D941" s="118" t="s">
        <v>289</v>
      </c>
      <c r="E941" s="118" t="s">
        <v>428</v>
      </c>
      <c r="F941" s="118" t="s">
        <v>108</v>
      </c>
      <c r="G941" s="120" t="s">
        <v>116</v>
      </c>
      <c r="H941" s="120">
        <v>15</v>
      </c>
      <c r="I941" s="120">
        <v>15</v>
      </c>
      <c r="J941" s="121">
        <v>260</v>
      </c>
      <c r="K941" s="122">
        <f t="shared" si="94"/>
        <v>3900</v>
      </c>
      <c r="L941" s="118" t="s">
        <v>295</v>
      </c>
      <c r="M941" s="118"/>
      <c r="N941" s="118"/>
      <c r="O941" s="118" t="s">
        <v>785</v>
      </c>
    </row>
    <row r="942" spans="1:15" s="123" customFormat="1" ht="56.25">
      <c r="A942" s="118"/>
      <c r="B942" s="119">
        <v>10</v>
      </c>
      <c r="C942" s="183" t="s">
        <v>287</v>
      </c>
      <c r="D942" s="132" t="s">
        <v>505</v>
      </c>
      <c r="E942" s="118" t="s">
        <v>848</v>
      </c>
      <c r="F942" s="118" t="s">
        <v>108</v>
      </c>
      <c r="G942" s="120" t="s">
        <v>116</v>
      </c>
      <c r="H942" s="120">
        <v>50</v>
      </c>
      <c r="I942" s="120">
        <v>50</v>
      </c>
      <c r="J942" s="121">
        <v>254.1</v>
      </c>
      <c r="K942" s="122">
        <f t="shared" si="94"/>
        <v>12705</v>
      </c>
      <c r="L942" s="118" t="s">
        <v>295</v>
      </c>
      <c r="M942" s="118"/>
      <c r="N942" s="118"/>
      <c r="O942" s="118" t="s">
        <v>786</v>
      </c>
    </row>
    <row r="943" spans="1:15" ht="93.75">
      <c r="A943" s="35"/>
      <c r="B943" s="42">
        <v>10</v>
      </c>
      <c r="C943" s="198" t="s">
        <v>840</v>
      </c>
      <c r="D943" s="163" t="s">
        <v>839</v>
      </c>
      <c r="E943" s="35" t="s">
        <v>836</v>
      </c>
      <c r="F943" s="161" t="s">
        <v>108</v>
      </c>
      <c r="G943" s="155" t="s">
        <v>827</v>
      </c>
      <c r="H943" s="43">
        <v>25</v>
      </c>
      <c r="I943" s="43">
        <v>25</v>
      </c>
      <c r="J943" s="52">
        <v>465.41</v>
      </c>
      <c r="K943" s="46">
        <f>J943*I943</f>
        <v>11635.25</v>
      </c>
      <c r="L943" s="35" t="s">
        <v>295</v>
      </c>
      <c r="M943" s="35"/>
      <c r="N943" s="35"/>
      <c r="O943" s="111" t="s">
        <v>838</v>
      </c>
    </row>
    <row r="944" spans="1:15" ht="18.75">
      <c r="A944" s="35"/>
      <c r="B944" s="42"/>
      <c r="C944" s="198"/>
      <c r="D944" s="26"/>
      <c r="E944" s="35"/>
      <c r="F944" s="35"/>
      <c r="G944" s="43"/>
      <c r="H944" s="43"/>
      <c r="I944" s="43"/>
      <c r="J944" s="52"/>
      <c r="K944" s="46">
        <f>J944*I944</f>
        <v>0</v>
      </c>
      <c r="L944" s="35"/>
      <c r="M944" s="35"/>
      <c r="N944" s="35"/>
      <c r="O944" s="35"/>
    </row>
    <row r="945" spans="1:15" ht="18.75">
      <c r="A945" s="35"/>
      <c r="B945" s="42"/>
      <c r="C945" s="198"/>
      <c r="D945" s="35"/>
      <c r="E945" s="35"/>
      <c r="F945" s="35"/>
      <c r="G945" s="43"/>
      <c r="H945" s="47">
        <f>H939+H940+H941+H942+H943+H944</f>
        <v>140</v>
      </c>
      <c r="I945" s="47">
        <f>I939+I940+I941+I942+I943+I944</f>
        <v>140</v>
      </c>
      <c r="J945" s="48"/>
      <c r="K945" s="48">
        <f>K939+K940+K941+K942+K943+K944</f>
        <v>41240.25</v>
      </c>
      <c r="L945" s="35"/>
      <c r="M945" s="35"/>
      <c r="N945" s="35"/>
      <c r="O945" s="35"/>
    </row>
    <row r="946" spans="1:15" s="123" customFormat="1" ht="37.5">
      <c r="A946" s="118"/>
      <c r="B946" s="119">
        <v>10</v>
      </c>
      <c r="C946" s="183" t="s">
        <v>950</v>
      </c>
      <c r="D946" s="118" t="s">
        <v>535</v>
      </c>
      <c r="E946" s="118" t="s">
        <v>568</v>
      </c>
      <c r="F946" s="118" t="s">
        <v>108</v>
      </c>
      <c r="G946" s="120" t="s">
        <v>116</v>
      </c>
      <c r="H946" s="120">
        <v>8</v>
      </c>
      <c r="I946" s="120">
        <v>8</v>
      </c>
      <c r="J946" s="121">
        <v>220</v>
      </c>
      <c r="K946" s="122">
        <f>J946*I946</f>
        <v>1760</v>
      </c>
      <c r="L946" s="118" t="s">
        <v>176</v>
      </c>
      <c r="M946" s="118"/>
      <c r="N946" s="118"/>
      <c r="O946" s="118" t="s">
        <v>536</v>
      </c>
    </row>
    <row r="947" spans="1:15" s="123" customFormat="1" ht="37.5">
      <c r="A947" s="118"/>
      <c r="B947" s="119">
        <v>10</v>
      </c>
      <c r="C947" s="183" t="s">
        <v>405</v>
      </c>
      <c r="D947" s="118" t="s">
        <v>535</v>
      </c>
      <c r="E947" s="118" t="s">
        <v>568</v>
      </c>
      <c r="F947" s="118" t="s">
        <v>108</v>
      </c>
      <c r="G947" s="120" t="s">
        <v>116</v>
      </c>
      <c r="H947" s="120">
        <v>15</v>
      </c>
      <c r="I947" s="120">
        <v>15</v>
      </c>
      <c r="J947" s="139">
        <v>219.56</v>
      </c>
      <c r="K947" s="122">
        <f>J947*I947</f>
        <v>3293.4</v>
      </c>
      <c r="L947" s="118" t="s">
        <v>176</v>
      </c>
      <c r="M947" s="118"/>
      <c r="N947" s="118"/>
      <c r="O947" s="118" t="s">
        <v>305</v>
      </c>
    </row>
    <row r="948" spans="1:15" s="123" customFormat="1" ht="37.5">
      <c r="A948" s="118"/>
      <c r="B948" s="119">
        <v>10</v>
      </c>
      <c r="C948" s="183" t="s">
        <v>405</v>
      </c>
      <c r="D948" s="118" t="s">
        <v>535</v>
      </c>
      <c r="E948" s="118" t="s">
        <v>583</v>
      </c>
      <c r="F948" s="118" t="s">
        <v>108</v>
      </c>
      <c r="G948" s="120" t="s">
        <v>116</v>
      </c>
      <c r="H948" s="120">
        <v>17</v>
      </c>
      <c r="I948" s="120">
        <v>17</v>
      </c>
      <c r="J948" s="121">
        <v>219.56</v>
      </c>
      <c r="K948" s="122">
        <f>J948*I948</f>
        <v>3732.52</v>
      </c>
      <c r="L948" s="118" t="s">
        <v>176</v>
      </c>
      <c r="M948" s="118"/>
      <c r="N948" s="118"/>
      <c r="O948" s="118" t="s">
        <v>305</v>
      </c>
    </row>
    <row r="949" spans="1:15" ht="56.25">
      <c r="A949" s="35"/>
      <c r="B949" s="42">
        <v>10</v>
      </c>
      <c r="C949" s="198" t="s">
        <v>868</v>
      </c>
      <c r="D949" s="35" t="s">
        <v>869</v>
      </c>
      <c r="E949" s="28" t="s">
        <v>867</v>
      </c>
      <c r="F949" s="35" t="s">
        <v>108</v>
      </c>
      <c r="G949" s="43" t="s">
        <v>928</v>
      </c>
      <c r="H949" s="43">
        <v>1</v>
      </c>
      <c r="I949" s="43">
        <v>1</v>
      </c>
      <c r="J949" s="52">
        <v>593.79</v>
      </c>
      <c r="K949" s="46">
        <f>J949*I949</f>
        <v>593.79</v>
      </c>
      <c r="L949" s="35" t="s">
        <v>16</v>
      </c>
      <c r="M949" s="35"/>
      <c r="N949" s="35"/>
      <c r="O949" s="35" t="s">
        <v>870</v>
      </c>
    </row>
    <row r="950" spans="1:15" ht="56.25">
      <c r="A950" s="35"/>
      <c r="B950" s="42">
        <v>10</v>
      </c>
      <c r="C950" s="198" t="s">
        <v>871</v>
      </c>
      <c r="D950" s="35" t="s">
        <v>869</v>
      </c>
      <c r="E950" s="28" t="s">
        <v>959</v>
      </c>
      <c r="F950" s="35" t="s">
        <v>108</v>
      </c>
      <c r="G950" s="43" t="s">
        <v>955</v>
      </c>
      <c r="H950" s="43">
        <v>25</v>
      </c>
      <c r="I950" s="43">
        <v>25</v>
      </c>
      <c r="J950" s="52">
        <v>574.75</v>
      </c>
      <c r="K950" s="46">
        <f>J950*I950</f>
        <v>14368.75</v>
      </c>
      <c r="L950" s="35" t="s">
        <v>16</v>
      </c>
      <c r="M950" s="35"/>
      <c r="N950" s="35"/>
      <c r="O950" s="35" t="s">
        <v>872</v>
      </c>
    </row>
    <row r="951" spans="1:15" ht="18.75">
      <c r="A951" s="35"/>
      <c r="B951" s="42"/>
      <c r="C951" s="198"/>
      <c r="D951" s="35"/>
      <c r="E951" s="35"/>
      <c r="F951" s="35"/>
      <c r="G951" s="43"/>
      <c r="H951" s="47">
        <f>H946+H947+H948+H949+H950</f>
        <v>66</v>
      </c>
      <c r="I951" s="47">
        <f>I946+I947+I948+I949+I950</f>
        <v>66</v>
      </c>
      <c r="J951" s="48"/>
      <c r="K951" s="48">
        <f>K946+K947+K948+K949+K950</f>
        <v>23748.46</v>
      </c>
      <c r="L951" s="35"/>
      <c r="M951" s="35"/>
      <c r="N951" s="35"/>
      <c r="O951" s="35"/>
    </row>
    <row r="952" spans="1:15" s="172" customFormat="1" ht="37.5">
      <c r="A952" s="35"/>
      <c r="B952" s="42">
        <v>10.11</v>
      </c>
      <c r="C952" s="198" t="s">
        <v>875</v>
      </c>
      <c r="D952" s="35" t="s">
        <v>537</v>
      </c>
      <c r="E952" s="28" t="s">
        <v>867</v>
      </c>
      <c r="F952" s="35" t="s">
        <v>108</v>
      </c>
      <c r="G952" s="43" t="s">
        <v>827</v>
      </c>
      <c r="H952" s="43">
        <v>25</v>
      </c>
      <c r="I952" s="43">
        <v>25</v>
      </c>
      <c r="J952" s="52">
        <v>679.15</v>
      </c>
      <c r="K952" s="46">
        <f t="shared" ref="K952:K955" si="98">I952*J952</f>
        <v>16978.75</v>
      </c>
      <c r="L952" s="35" t="s">
        <v>16</v>
      </c>
      <c r="M952" s="35"/>
      <c r="N952" s="35"/>
      <c r="O952" s="35" t="s">
        <v>876</v>
      </c>
    </row>
    <row r="953" spans="1:15" s="123" customFormat="1" ht="37.5">
      <c r="A953" s="118"/>
      <c r="B953" s="119">
        <v>10</v>
      </c>
      <c r="C953" s="183" t="s">
        <v>538</v>
      </c>
      <c r="D953" s="118" t="s">
        <v>537</v>
      </c>
      <c r="E953" s="118" t="s">
        <v>573</v>
      </c>
      <c r="F953" s="118" t="s">
        <v>108</v>
      </c>
      <c r="G953" s="120" t="s">
        <v>136</v>
      </c>
      <c r="H953" s="120">
        <v>28</v>
      </c>
      <c r="I953" s="120">
        <v>28</v>
      </c>
      <c r="J953" s="121">
        <v>290.39999999999998</v>
      </c>
      <c r="K953" s="122">
        <f t="shared" si="98"/>
        <v>8131.1999999999989</v>
      </c>
      <c r="L953" s="118" t="s">
        <v>16</v>
      </c>
      <c r="M953" s="118"/>
      <c r="N953" s="118"/>
      <c r="O953" s="118" t="s">
        <v>224</v>
      </c>
    </row>
    <row r="954" spans="1:15" s="123" customFormat="1" ht="37.5">
      <c r="A954" s="118"/>
      <c r="B954" s="119">
        <v>10</v>
      </c>
      <c r="C954" s="183" t="s">
        <v>538</v>
      </c>
      <c r="D954" s="118" t="s">
        <v>539</v>
      </c>
      <c r="E954" s="118" t="s">
        <v>568</v>
      </c>
      <c r="F954" s="118" t="s">
        <v>108</v>
      </c>
      <c r="G954" s="120" t="s">
        <v>116</v>
      </c>
      <c r="H954" s="120">
        <v>15</v>
      </c>
      <c r="I954" s="120">
        <v>15</v>
      </c>
      <c r="J954" s="121">
        <v>347.38</v>
      </c>
      <c r="K954" s="122">
        <f t="shared" si="98"/>
        <v>5210.7</v>
      </c>
      <c r="L954" s="118" t="s">
        <v>176</v>
      </c>
      <c r="M954" s="118"/>
      <c r="N954" s="118"/>
      <c r="O954" s="118" t="s">
        <v>787</v>
      </c>
    </row>
    <row r="955" spans="1:15" s="123" customFormat="1" ht="37.5">
      <c r="A955" s="118"/>
      <c r="B955" s="119">
        <v>10</v>
      </c>
      <c r="C955" s="183" t="s">
        <v>538</v>
      </c>
      <c r="D955" s="118" t="s">
        <v>539</v>
      </c>
      <c r="E955" s="118" t="s">
        <v>583</v>
      </c>
      <c r="F955" s="118" t="s">
        <v>108</v>
      </c>
      <c r="G955" s="120" t="s">
        <v>116</v>
      </c>
      <c r="H955" s="120">
        <v>5</v>
      </c>
      <c r="I955" s="120">
        <v>5</v>
      </c>
      <c r="J955" s="121">
        <v>347.38</v>
      </c>
      <c r="K955" s="122">
        <f t="shared" si="98"/>
        <v>1736.9</v>
      </c>
      <c r="L955" s="118" t="s">
        <v>176</v>
      </c>
      <c r="M955" s="118"/>
      <c r="N955" s="118"/>
      <c r="O955" s="118" t="s">
        <v>787</v>
      </c>
    </row>
    <row r="956" spans="1:15" ht="18.75">
      <c r="A956" s="35"/>
      <c r="B956" s="42"/>
      <c r="C956" s="198"/>
      <c r="D956" s="35"/>
      <c r="E956" s="35"/>
      <c r="F956" s="35"/>
      <c r="G956" s="43"/>
      <c r="H956" s="47">
        <f>H953+H954+H955+H952</f>
        <v>73</v>
      </c>
      <c r="I956" s="47">
        <f>I953+I954+I955+I952</f>
        <v>73</v>
      </c>
      <c r="J956" s="48"/>
      <c r="K956" s="48">
        <f>K953+K954+K955+K952</f>
        <v>32057.549999999996</v>
      </c>
      <c r="L956" s="35"/>
      <c r="M956" s="35"/>
      <c r="N956" s="35"/>
      <c r="O956" s="35"/>
    </row>
    <row r="957" spans="1:15" s="123" customFormat="1" ht="37.5">
      <c r="A957" s="118"/>
      <c r="B957" s="119">
        <v>10</v>
      </c>
      <c r="C957" s="183" t="s">
        <v>545</v>
      </c>
      <c r="D957" s="118" t="s">
        <v>453</v>
      </c>
      <c r="E957" s="118" t="s">
        <v>571</v>
      </c>
      <c r="F957" s="118" t="s">
        <v>108</v>
      </c>
      <c r="G957" s="120" t="s">
        <v>116</v>
      </c>
      <c r="H957" s="119">
        <v>20</v>
      </c>
      <c r="I957" s="119">
        <v>20</v>
      </c>
      <c r="J957" s="124">
        <v>175</v>
      </c>
      <c r="K957" s="122">
        <f>I957*J957</f>
        <v>3500</v>
      </c>
      <c r="L957" s="118" t="s">
        <v>315</v>
      </c>
      <c r="M957" s="118"/>
      <c r="N957" s="118"/>
      <c r="O957" s="118" t="s">
        <v>788</v>
      </c>
    </row>
    <row r="958" spans="1:15" s="123" customFormat="1" ht="37.5">
      <c r="A958" s="118"/>
      <c r="B958" s="119">
        <v>10</v>
      </c>
      <c r="C958" s="183" t="s">
        <v>545</v>
      </c>
      <c r="D958" s="118" t="s">
        <v>453</v>
      </c>
      <c r="E958" s="118" t="s">
        <v>575</v>
      </c>
      <c r="F958" s="118" t="s">
        <v>108</v>
      </c>
      <c r="G958" s="120" t="s">
        <v>116</v>
      </c>
      <c r="H958" s="119">
        <v>10</v>
      </c>
      <c r="I958" s="119">
        <v>10</v>
      </c>
      <c r="J958" s="124">
        <v>175</v>
      </c>
      <c r="K958" s="122">
        <f>I958*J958</f>
        <v>1750</v>
      </c>
      <c r="L958" s="118" t="s">
        <v>315</v>
      </c>
      <c r="M958" s="118"/>
      <c r="N958" s="118"/>
      <c r="O958" s="118" t="s">
        <v>788</v>
      </c>
    </row>
    <row r="959" spans="1:15" ht="37.5">
      <c r="A959" s="35"/>
      <c r="B959" s="42">
        <v>10</v>
      </c>
      <c r="C959" s="198" t="s">
        <v>308</v>
      </c>
      <c r="D959" s="35" t="s">
        <v>540</v>
      </c>
      <c r="E959" s="35" t="s">
        <v>593</v>
      </c>
      <c r="F959" s="35" t="s">
        <v>108</v>
      </c>
      <c r="G959" s="43" t="s">
        <v>172</v>
      </c>
      <c r="H959" s="42">
        <v>9</v>
      </c>
      <c r="I959" s="42">
        <v>9</v>
      </c>
      <c r="J959" s="54">
        <v>345</v>
      </c>
      <c r="K959" s="46">
        <f>I959*J959</f>
        <v>3105</v>
      </c>
      <c r="L959" s="35" t="s">
        <v>315</v>
      </c>
      <c r="M959" s="35"/>
      <c r="N959" s="35"/>
      <c r="O959" s="35" t="s">
        <v>820</v>
      </c>
    </row>
    <row r="960" spans="1:15" ht="37.5">
      <c r="A960" s="35"/>
      <c r="B960" s="42">
        <v>10</v>
      </c>
      <c r="C960" s="198" t="s">
        <v>308</v>
      </c>
      <c r="D960" s="35" t="s">
        <v>540</v>
      </c>
      <c r="E960" s="35" t="s">
        <v>417</v>
      </c>
      <c r="F960" s="35" t="s">
        <v>108</v>
      </c>
      <c r="G960" s="43" t="s">
        <v>172</v>
      </c>
      <c r="H960" s="42">
        <v>16</v>
      </c>
      <c r="I960" s="42">
        <v>16</v>
      </c>
      <c r="J960" s="54">
        <v>345</v>
      </c>
      <c r="K960" s="46">
        <f>I960*J960</f>
        <v>5520</v>
      </c>
      <c r="L960" s="35" t="s">
        <v>315</v>
      </c>
      <c r="M960" s="35"/>
      <c r="N960" s="35"/>
      <c r="O960" s="35" t="s">
        <v>820</v>
      </c>
    </row>
    <row r="961" spans="1:15" ht="18.75">
      <c r="A961" s="35"/>
      <c r="B961" s="42"/>
      <c r="C961" s="198"/>
      <c r="D961" s="35"/>
      <c r="E961" s="35"/>
      <c r="F961" s="35"/>
      <c r="G961" s="43"/>
      <c r="H961" s="42"/>
      <c r="I961" s="42"/>
      <c r="J961" s="54"/>
      <c r="K961" s="46"/>
      <c r="L961" s="35"/>
      <c r="M961" s="35"/>
      <c r="N961" s="35"/>
      <c r="O961" s="35"/>
    </row>
    <row r="962" spans="1:15" ht="18.75">
      <c r="A962" s="35"/>
      <c r="B962" s="42"/>
      <c r="C962" s="198"/>
      <c r="D962" s="35"/>
      <c r="E962" s="35"/>
      <c r="F962" s="35"/>
      <c r="G962" s="43"/>
      <c r="H962" s="42"/>
      <c r="I962" s="42"/>
      <c r="J962" s="54"/>
      <c r="K962" s="46"/>
      <c r="L962" s="35"/>
      <c r="M962" s="35"/>
      <c r="N962" s="35"/>
      <c r="O962" s="35"/>
    </row>
    <row r="963" spans="1:15" ht="18.75">
      <c r="A963" s="35"/>
      <c r="B963" s="43"/>
      <c r="C963" s="198"/>
      <c r="D963" s="35"/>
      <c r="E963" s="35"/>
      <c r="F963" s="35"/>
      <c r="G963" s="43"/>
      <c r="H963" s="47">
        <f>H957+H958+H959+H960+H961+H962</f>
        <v>55</v>
      </c>
      <c r="I963" s="47">
        <f>I957+I958+I959+I960+I961+I962</f>
        <v>55</v>
      </c>
      <c r="J963" s="48"/>
      <c r="K963" s="48">
        <f>K957+K958+K959+K960+K961+K962</f>
        <v>13875</v>
      </c>
      <c r="L963" s="35"/>
      <c r="M963" s="35"/>
      <c r="N963" s="35"/>
      <c r="O963" s="35"/>
    </row>
    <row r="964" spans="1:15" s="123" customFormat="1" ht="56.25">
      <c r="A964" s="118"/>
      <c r="B964" s="119">
        <v>10</v>
      </c>
      <c r="C964" s="142" t="s">
        <v>544</v>
      </c>
      <c r="D964" s="143" t="s">
        <v>543</v>
      </c>
      <c r="E964" s="118" t="s">
        <v>321</v>
      </c>
      <c r="F964" s="118" t="s">
        <v>108</v>
      </c>
      <c r="G964" s="120" t="s">
        <v>136</v>
      </c>
      <c r="H964" s="119">
        <v>15</v>
      </c>
      <c r="I964" s="119">
        <v>15</v>
      </c>
      <c r="J964" s="124">
        <v>311.52</v>
      </c>
      <c r="K964" s="122">
        <f t="shared" ref="K964:K966" si="99">I964*J964</f>
        <v>4672.7999999999993</v>
      </c>
      <c r="L964" s="118" t="s">
        <v>176</v>
      </c>
      <c r="M964" s="118"/>
      <c r="N964" s="118"/>
      <c r="O964" s="118" t="s">
        <v>789</v>
      </c>
    </row>
    <row r="965" spans="1:15" s="123" customFormat="1" ht="56.25">
      <c r="A965" s="118"/>
      <c r="B965" s="119">
        <v>10</v>
      </c>
      <c r="C965" s="142" t="s">
        <v>544</v>
      </c>
      <c r="D965" s="143" t="s">
        <v>543</v>
      </c>
      <c r="E965" s="118" t="s">
        <v>570</v>
      </c>
      <c r="F965" s="118" t="s">
        <v>108</v>
      </c>
      <c r="G965" s="120" t="s">
        <v>136</v>
      </c>
      <c r="H965" s="119">
        <v>15</v>
      </c>
      <c r="I965" s="119">
        <v>15</v>
      </c>
      <c r="J965" s="124">
        <v>311.52</v>
      </c>
      <c r="K965" s="122">
        <f t="shared" si="99"/>
        <v>4672.7999999999993</v>
      </c>
      <c r="L965" s="118" t="s">
        <v>176</v>
      </c>
      <c r="M965" s="118"/>
      <c r="N965" s="118"/>
      <c r="O965" s="118" t="s">
        <v>789</v>
      </c>
    </row>
    <row r="966" spans="1:15" s="123" customFormat="1" ht="56.25">
      <c r="A966" s="118"/>
      <c r="B966" s="119">
        <v>10</v>
      </c>
      <c r="C966" s="142" t="s">
        <v>544</v>
      </c>
      <c r="D966" s="143" t="s">
        <v>543</v>
      </c>
      <c r="E966" s="118" t="s">
        <v>574</v>
      </c>
      <c r="F966" s="118" t="s">
        <v>108</v>
      </c>
      <c r="G966" s="120" t="s">
        <v>136</v>
      </c>
      <c r="H966" s="119">
        <v>27</v>
      </c>
      <c r="I966" s="119">
        <v>27</v>
      </c>
      <c r="J966" s="124">
        <v>311.52</v>
      </c>
      <c r="K966" s="122">
        <f t="shared" si="99"/>
        <v>8411.0399999999991</v>
      </c>
      <c r="L966" s="118" t="s">
        <v>176</v>
      </c>
      <c r="M966" s="118"/>
      <c r="N966" s="118"/>
      <c r="O966" s="118" t="s">
        <v>789</v>
      </c>
    </row>
    <row r="967" spans="1:15" ht="43.5" customHeight="1">
      <c r="A967" s="35"/>
      <c r="B967" s="42">
        <v>10</v>
      </c>
      <c r="C967" s="198" t="s">
        <v>819</v>
      </c>
      <c r="D967" s="35" t="s">
        <v>543</v>
      </c>
      <c r="E967" s="35" t="s">
        <v>813</v>
      </c>
      <c r="F967" s="35" t="s">
        <v>108</v>
      </c>
      <c r="G967" s="43" t="s">
        <v>833</v>
      </c>
      <c r="H967" s="42">
        <v>22</v>
      </c>
      <c r="I967" s="42">
        <v>22</v>
      </c>
      <c r="J967" s="54">
        <v>498.3</v>
      </c>
      <c r="K967" s="46">
        <f>J967*I967</f>
        <v>10962.6</v>
      </c>
      <c r="L967" s="35"/>
      <c r="M967" s="35"/>
      <c r="N967" s="35"/>
      <c r="O967" s="111" t="s">
        <v>821</v>
      </c>
    </row>
    <row r="968" spans="1:15" ht="43.5" customHeight="1">
      <c r="A968" s="35"/>
      <c r="B968" s="42">
        <v>10</v>
      </c>
      <c r="C968" s="198" t="s">
        <v>819</v>
      </c>
      <c r="D968" s="35" t="s">
        <v>543</v>
      </c>
      <c r="E968" s="35" t="s">
        <v>836</v>
      </c>
      <c r="F968" s="35" t="s">
        <v>108</v>
      </c>
      <c r="G968" s="43" t="s">
        <v>827</v>
      </c>
      <c r="H968" s="42">
        <v>3</v>
      </c>
      <c r="I968" s="42">
        <v>3</v>
      </c>
      <c r="J968" s="54">
        <v>523.27</v>
      </c>
      <c r="K968" s="46">
        <f>J968*I968</f>
        <v>1569.81</v>
      </c>
      <c r="L968" s="35"/>
      <c r="M968" s="35"/>
      <c r="N968" s="35"/>
      <c r="O968" s="111" t="s">
        <v>834</v>
      </c>
    </row>
    <row r="969" spans="1:15" ht="18.75">
      <c r="A969" s="35"/>
      <c r="B969" s="43"/>
      <c r="C969" s="198"/>
      <c r="D969" s="35"/>
      <c r="E969" s="35"/>
      <c r="F969" s="35"/>
      <c r="G969" s="43"/>
      <c r="H969" s="47">
        <f>H964+H965+H966+H967+H968</f>
        <v>82</v>
      </c>
      <c r="I969" s="47">
        <f>I964+I965+I966+I967+I968</f>
        <v>82</v>
      </c>
      <c r="J969" s="48"/>
      <c r="K969" s="48">
        <f>K964+K965+K966+K967+K968</f>
        <v>30289.05</v>
      </c>
      <c r="L969" s="35"/>
      <c r="M969" s="35"/>
      <c r="N969" s="35"/>
      <c r="O969" s="35"/>
    </row>
    <row r="970" spans="1:15" ht="37.5">
      <c r="A970" s="35"/>
      <c r="B970" s="42">
        <v>10.11</v>
      </c>
      <c r="C970" s="198" t="s">
        <v>542</v>
      </c>
      <c r="D970" s="35" t="s">
        <v>541</v>
      </c>
      <c r="E970" s="35" t="s">
        <v>110</v>
      </c>
      <c r="F970" s="35" t="s">
        <v>108</v>
      </c>
      <c r="G970" s="43" t="s">
        <v>585</v>
      </c>
      <c r="H970" s="42">
        <v>49</v>
      </c>
      <c r="I970" s="42">
        <v>49</v>
      </c>
      <c r="J970" s="54">
        <v>394.57</v>
      </c>
      <c r="K970" s="46">
        <f t="shared" ref="K970" si="100">I970*J970</f>
        <v>19333.93</v>
      </c>
      <c r="L970" s="35" t="s">
        <v>176</v>
      </c>
      <c r="M970" s="35"/>
      <c r="N970" s="35"/>
      <c r="O970" s="35" t="s">
        <v>790</v>
      </c>
    </row>
    <row r="971" spans="1:15" ht="37.5">
      <c r="A971" s="35"/>
      <c r="B971" s="43">
        <v>10.11</v>
      </c>
      <c r="C971" s="198" t="s">
        <v>542</v>
      </c>
      <c r="D971" s="35" t="s">
        <v>934</v>
      </c>
      <c r="E971" s="35" t="s">
        <v>952</v>
      </c>
      <c r="F971" s="35" t="s">
        <v>108</v>
      </c>
      <c r="G971" s="43" t="s">
        <v>827</v>
      </c>
      <c r="H971" s="42">
        <v>15</v>
      </c>
      <c r="I971" s="42">
        <v>15</v>
      </c>
      <c r="J971" s="54">
        <v>437.8</v>
      </c>
      <c r="K971" s="46">
        <f>J971*H971</f>
        <v>6567</v>
      </c>
      <c r="L971" s="35"/>
      <c r="M971" s="35"/>
      <c r="N971" s="35"/>
      <c r="O971" s="35" t="s">
        <v>935</v>
      </c>
    </row>
    <row r="972" spans="1:15" ht="18.75">
      <c r="A972" s="35"/>
      <c r="B972" s="43"/>
      <c r="C972" s="198"/>
      <c r="D972" s="35"/>
      <c r="E972" s="35"/>
      <c r="F972" s="35"/>
      <c r="G972" s="43"/>
      <c r="H972" s="42"/>
      <c r="I972" s="42"/>
      <c r="J972" s="54"/>
      <c r="K972" s="46">
        <f t="shared" ref="K972" si="101">J972*I972</f>
        <v>0</v>
      </c>
      <c r="L972" s="35"/>
      <c r="M972" s="35"/>
      <c r="N972" s="35"/>
      <c r="O972" s="35"/>
    </row>
    <row r="973" spans="1:15" ht="18.75">
      <c r="A973" s="35"/>
      <c r="B973" s="43"/>
      <c r="C973" s="198"/>
      <c r="D973" s="35"/>
      <c r="E973" s="35"/>
      <c r="F973" s="35"/>
      <c r="G973" s="43"/>
      <c r="H973" s="47">
        <f>H970+H971+H972</f>
        <v>64</v>
      </c>
      <c r="I973" s="47">
        <f>I970+I971+I972</f>
        <v>64</v>
      </c>
      <c r="J973" s="48"/>
      <c r="K973" s="48">
        <f>K970+K971+K972</f>
        <v>25900.93</v>
      </c>
      <c r="L973" s="35"/>
      <c r="M973" s="35"/>
      <c r="N973" s="35"/>
      <c r="O973" s="35"/>
    </row>
    <row r="974" spans="1:15" s="123" customFormat="1" ht="37.5">
      <c r="A974" s="118"/>
      <c r="B974" s="119">
        <v>10</v>
      </c>
      <c r="C974" s="140" t="s">
        <v>546</v>
      </c>
      <c r="D974" s="118" t="s">
        <v>493</v>
      </c>
      <c r="E974" s="118" t="s">
        <v>569</v>
      </c>
      <c r="F974" s="118" t="s">
        <v>108</v>
      </c>
      <c r="G974" s="120" t="s">
        <v>116</v>
      </c>
      <c r="H974" s="119">
        <v>30</v>
      </c>
      <c r="I974" s="119">
        <v>30</v>
      </c>
      <c r="J974" s="124">
        <v>285.56</v>
      </c>
      <c r="K974" s="122">
        <f>J974*I974</f>
        <v>8566.7999999999993</v>
      </c>
      <c r="L974" s="118" t="s">
        <v>16</v>
      </c>
      <c r="M974" s="118"/>
      <c r="N974" s="118"/>
      <c r="O974" s="118" t="s">
        <v>791</v>
      </c>
    </row>
    <row r="975" spans="1:15" s="172" customFormat="1" ht="37.5">
      <c r="A975" s="35"/>
      <c r="B975" s="42">
        <v>10</v>
      </c>
      <c r="C975" s="115" t="s">
        <v>546</v>
      </c>
      <c r="D975" s="35" t="s">
        <v>493</v>
      </c>
      <c r="E975" s="35" t="s">
        <v>957</v>
      </c>
      <c r="F975" s="35" t="s">
        <v>108</v>
      </c>
      <c r="G975" s="43" t="s">
        <v>955</v>
      </c>
      <c r="H975" s="42">
        <v>25</v>
      </c>
      <c r="I975" s="42">
        <v>25</v>
      </c>
      <c r="J975" s="54">
        <v>650.65</v>
      </c>
      <c r="K975" s="46">
        <f>J975*I975</f>
        <v>16266.25</v>
      </c>
      <c r="L975" s="35" t="s">
        <v>16</v>
      </c>
      <c r="M975" s="35"/>
      <c r="N975" s="35"/>
      <c r="O975" s="35" t="s">
        <v>958</v>
      </c>
    </row>
    <row r="976" spans="1:15" ht="18.75">
      <c r="A976" s="35"/>
      <c r="B976" s="43"/>
      <c r="C976" s="198"/>
      <c r="D976" s="35"/>
      <c r="E976" s="35"/>
      <c r="F976" s="35"/>
      <c r="G976" s="43"/>
      <c r="H976" s="47">
        <f>H974+H975</f>
        <v>55</v>
      </c>
      <c r="I976" s="47">
        <f>I974+I975</f>
        <v>55</v>
      </c>
      <c r="J976" s="48"/>
      <c r="K976" s="48">
        <f>K974+K975</f>
        <v>24833.05</v>
      </c>
      <c r="L976" s="35"/>
      <c r="M976" s="35"/>
      <c r="N976" s="35"/>
      <c r="O976" s="35"/>
    </row>
    <row r="977" spans="1:15" s="123" customFormat="1" ht="37.5">
      <c r="A977" s="118"/>
      <c r="B977" s="119">
        <v>10</v>
      </c>
      <c r="C977" s="183" t="s">
        <v>309</v>
      </c>
      <c r="D977" s="118" t="s">
        <v>310</v>
      </c>
      <c r="E977" s="118" t="s">
        <v>321</v>
      </c>
      <c r="F977" s="118" t="s">
        <v>108</v>
      </c>
      <c r="G977" s="120" t="s">
        <v>116</v>
      </c>
      <c r="H977" s="119">
        <v>10</v>
      </c>
      <c r="I977" s="119">
        <v>10</v>
      </c>
      <c r="J977" s="124">
        <v>229.9</v>
      </c>
      <c r="K977" s="122">
        <f>J977*I977</f>
        <v>2299</v>
      </c>
      <c r="L977" s="118" t="s">
        <v>16</v>
      </c>
      <c r="M977" s="118"/>
      <c r="N977" s="118"/>
      <c r="O977" s="118" t="s">
        <v>792</v>
      </c>
    </row>
    <row r="978" spans="1:15" s="123" customFormat="1" ht="37.5">
      <c r="A978" s="118"/>
      <c r="B978" s="119">
        <v>10</v>
      </c>
      <c r="C978" s="183" t="s">
        <v>309</v>
      </c>
      <c r="D978" s="118" t="s">
        <v>310</v>
      </c>
      <c r="E978" s="118" t="s">
        <v>567</v>
      </c>
      <c r="F978" s="118" t="s">
        <v>108</v>
      </c>
      <c r="G978" s="120" t="s">
        <v>116</v>
      </c>
      <c r="H978" s="119">
        <v>15</v>
      </c>
      <c r="I978" s="119">
        <v>15</v>
      </c>
      <c r="J978" s="124">
        <v>229.9</v>
      </c>
      <c r="K978" s="122">
        <f>J978*I978</f>
        <v>3448.5</v>
      </c>
      <c r="L978" s="118" t="s">
        <v>16</v>
      </c>
      <c r="M978" s="118"/>
      <c r="N978" s="118"/>
      <c r="O978" s="118" t="s">
        <v>793</v>
      </c>
    </row>
    <row r="979" spans="1:15" ht="18.75">
      <c r="A979" s="35"/>
      <c r="B979" s="43"/>
      <c r="C979" s="198"/>
      <c r="D979" s="35"/>
      <c r="E979" s="35"/>
      <c r="F979" s="35"/>
      <c r="G979" s="43"/>
      <c r="H979" s="42"/>
      <c r="I979" s="42"/>
      <c r="J979" s="54"/>
      <c r="K979" s="46">
        <v>0</v>
      </c>
      <c r="L979" s="35"/>
      <c r="M979" s="35"/>
      <c r="N979" s="35"/>
      <c r="O979" s="35"/>
    </row>
    <row r="980" spans="1:15" ht="18.75">
      <c r="A980" s="35"/>
      <c r="B980" s="43"/>
      <c r="C980" s="198"/>
      <c r="D980" s="35"/>
      <c r="E980" s="35"/>
      <c r="F980" s="35"/>
      <c r="G980" s="43"/>
      <c r="H980" s="42"/>
      <c r="I980" s="42"/>
      <c r="J980" s="54"/>
      <c r="K980" s="46">
        <f t="shared" ref="K980" si="102">J980*I980</f>
        <v>0</v>
      </c>
      <c r="L980" s="35"/>
      <c r="M980" s="35"/>
      <c r="N980" s="35"/>
      <c r="O980" s="35"/>
    </row>
    <row r="981" spans="1:15" ht="18.75">
      <c r="A981" s="35"/>
      <c r="B981" s="43"/>
      <c r="C981" s="198"/>
      <c r="D981" s="35"/>
      <c r="E981" s="35"/>
      <c r="F981" s="35"/>
      <c r="G981" s="43"/>
      <c r="H981" s="47">
        <f>H977+H978+H979+H980</f>
        <v>25</v>
      </c>
      <c r="I981" s="47">
        <f>I977+I978+I979+I980</f>
        <v>25</v>
      </c>
      <c r="J981" s="48"/>
      <c r="K981" s="48">
        <f>K977+K978+K979+K980</f>
        <v>5747.5</v>
      </c>
      <c r="L981" s="35"/>
      <c r="M981" s="35"/>
      <c r="N981" s="35"/>
      <c r="O981" s="35"/>
    </row>
    <row r="982" spans="1:15" ht="37.5">
      <c r="A982" s="35"/>
      <c r="B982" s="42">
        <v>10</v>
      </c>
      <c r="C982" s="198" t="s">
        <v>888</v>
      </c>
      <c r="D982" s="35" t="s">
        <v>889</v>
      </c>
      <c r="E982" s="28" t="s">
        <v>867</v>
      </c>
      <c r="F982" s="35" t="s">
        <v>108</v>
      </c>
      <c r="G982" s="43" t="s">
        <v>827</v>
      </c>
      <c r="H982" s="42">
        <v>1</v>
      </c>
      <c r="I982" s="42">
        <v>1</v>
      </c>
      <c r="J982" s="54">
        <v>489.07</v>
      </c>
      <c r="K982" s="46">
        <f>J982*I982</f>
        <v>489.07</v>
      </c>
      <c r="L982" s="35" t="s">
        <v>316</v>
      </c>
      <c r="M982" s="35"/>
      <c r="N982" s="35"/>
      <c r="O982" s="35" t="s">
        <v>890</v>
      </c>
    </row>
    <row r="983" spans="1:15" ht="18.75">
      <c r="A983" s="35"/>
      <c r="B983" s="43"/>
      <c r="C983" s="198"/>
      <c r="D983" s="35"/>
      <c r="E983" s="35"/>
      <c r="F983" s="35"/>
      <c r="G983" s="43"/>
      <c r="H983" s="42"/>
      <c r="I983" s="42"/>
      <c r="J983" s="54"/>
      <c r="K983" s="46">
        <f t="shared" ref="K983:K986" si="103">J983*I983</f>
        <v>0</v>
      </c>
      <c r="L983" s="35"/>
      <c r="M983" s="35"/>
      <c r="N983" s="35"/>
      <c r="O983" s="35"/>
    </row>
    <row r="984" spans="1:15" ht="18.75">
      <c r="A984" s="35"/>
      <c r="B984" s="43"/>
      <c r="C984" s="198"/>
      <c r="D984" s="35"/>
      <c r="E984" s="35"/>
      <c r="F984" s="35"/>
      <c r="G984" s="43"/>
      <c r="H984" s="42"/>
      <c r="I984" s="42"/>
      <c r="J984" s="54"/>
      <c r="K984" s="46">
        <f t="shared" si="103"/>
        <v>0</v>
      </c>
      <c r="L984" s="35"/>
      <c r="M984" s="35"/>
      <c r="N984" s="35"/>
      <c r="O984" s="35"/>
    </row>
    <row r="985" spans="1:15" ht="18.75">
      <c r="A985" s="35"/>
      <c r="B985" s="43"/>
      <c r="C985" s="198"/>
      <c r="D985" s="35"/>
      <c r="E985" s="35"/>
      <c r="F985" s="35"/>
      <c r="G985" s="43"/>
      <c r="H985" s="42"/>
      <c r="I985" s="42"/>
      <c r="J985" s="54"/>
      <c r="K985" s="46">
        <f t="shared" si="103"/>
        <v>0</v>
      </c>
      <c r="L985" s="35"/>
      <c r="M985" s="35"/>
      <c r="N985" s="35"/>
      <c r="O985" s="35"/>
    </row>
    <row r="986" spans="1:15" ht="18.75">
      <c r="A986" s="35"/>
      <c r="B986" s="43"/>
      <c r="C986" s="198"/>
      <c r="D986" s="35"/>
      <c r="E986" s="35"/>
      <c r="F986" s="35"/>
      <c r="G986" s="43"/>
      <c r="H986" s="42"/>
      <c r="I986" s="42"/>
      <c r="J986" s="54"/>
      <c r="K986" s="46">
        <f t="shared" si="103"/>
        <v>0</v>
      </c>
      <c r="L986" s="35"/>
      <c r="M986" s="35"/>
      <c r="N986" s="35"/>
      <c r="O986" s="35"/>
    </row>
    <row r="987" spans="1:15" ht="18.75">
      <c r="A987" s="35"/>
      <c r="B987" s="43"/>
      <c r="C987" s="198"/>
      <c r="D987" s="35"/>
      <c r="E987" s="35"/>
      <c r="F987" s="35"/>
      <c r="G987" s="43"/>
      <c r="H987" s="47">
        <f>SUM(H982:H986)</f>
        <v>1</v>
      </c>
      <c r="I987" s="47">
        <f>I982+I983+I984+I985+I986</f>
        <v>1</v>
      </c>
      <c r="J987" s="48"/>
      <c r="K987" s="48">
        <f>SUM(K982:K986)</f>
        <v>489.07</v>
      </c>
      <c r="L987" s="35"/>
      <c r="M987" s="35"/>
      <c r="N987" s="35"/>
      <c r="O987" s="35"/>
    </row>
    <row r="988" spans="1:15" ht="93.75">
      <c r="A988" s="113"/>
      <c r="B988" s="43">
        <v>10</v>
      </c>
      <c r="C988" s="198" t="s">
        <v>901</v>
      </c>
      <c r="D988" s="35" t="s">
        <v>902</v>
      </c>
      <c r="E988" s="35" t="s">
        <v>960</v>
      </c>
      <c r="F988" s="35" t="s">
        <v>108</v>
      </c>
      <c r="G988" s="43" t="s">
        <v>961</v>
      </c>
      <c r="H988" s="42">
        <v>20</v>
      </c>
      <c r="I988" s="42">
        <v>20</v>
      </c>
      <c r="J988" s="54">
        <v>406.67</v>
      </c>
      <c r="K988" s="46">
        <f t="shared" ref="K988:K992" si="104">J988*I988</f>
        <v>8133.4000000000005</v>
      </c>
      <c r="L988" s="35" t="s">
        <v>16</v>
      </c>
      <c r="M988" s="35"/>
      <c r="N988" s="35"/>
      <c r="O988" s="35" t="s">
        <v>905</v>
      </c>
    </row>
    <row r="989" spans="1:15" ht="18.75">
      <c r="A989" s="35"/>
      <c r="B989" s="43"/>
      <c r="C989" s="198"/>
      <c r="D989" s="35"/>
      <c r="E989" s="35"/>
      <c r="F989" s="35"/>
      <c r="G989" s="43"/>
      <c r="H989" s="42"/>
      <c r="I989" s="42"/>
      <c r="J989" s="54"/>
      <c r="K989" s="46">
        <f t="shared" si="104"/>
        <v>0</v>
      </c>
      <c r="L989" s="35"/>
      <c r="M989" s="35"/>
      <c r="N989" s="35"/>
      <c r="O989" s="35"/>
    </row>
    <row r="990" spans="1:15" ht="18.75">
      <c r="A990" s="35"/>
      <c r="B990" s="43"/>
      <c r="C990" s="198"/>
      <c r="D990" s="35"/>
      <c r="E990" s="35"/>
      <c r="F990" s="35"/>
      <c r="G990" s="43"/>
      <c r="H990" s="42"/>
      <c r="I990" s="42"/>
      <c r="J990" s="54"/>
      <c r="K990" s="46">
        <f t="shared" si="104"/>
        <v>0</v>
      </c>
      <c r="L990" s="35"/>
      <c r="M990" s="35"/>
      <c r="N990" s="35"/>
      <c r="O990" s="35"/>
    </row>
    <row r="991" spans="1:15" ht="18.75">
      <c r="A991" s="35"/>
      <c r="B991" s="43"/>
      <c r="C991" s="198"/>
      <c r="D991" s="35"/>
      <c r="E991" s="35"/>
      <c r="F991" s="35"/>
      <c r="G991" s="43"/>
      <c r="H991" s="42"/>
      <c r="I991" s="42"/>
      <c r="J991" s="54"/>
      <c r="K991" s="46">
        <f t="shared" si="104"/>
        <v>0</v>
      </c>
      <c r="L991" s="35"/>
      <c r="M991" s="35"/>
      <c r="N991" s="35"/>
      <c r="O991" s="35"/>
    </row>
    <row r="992" spans="1:15" ht="18.75">
      <c r="A992" s="35"/>
      <c r="B992" s="43"/>
      <c r="C992" s="198"/>
      <c r="D992" s="35"/>
      <c r="E992" s="35"/>
      <c r="F992" s="35"/>
      <c r="G992" s="43"/>
      <c r="H992" s="42"/>
      <c r="I992" s="42"/>
      <c r="J992" s="54"/>
      <c r="K992" s="46">
        <f t="shared" si="104"/>
        <v>0</v>
      </c>
      <c r="L992" s="35"/>
      <c r="M992" s="35"/>
      <c r="N992" s="35"/>
      <c r="O992" s="35"/>
    </row>
    <row r="993" spans="1:15" ht="18.75">
      <c r="A993" s="35"/>
      <c r="B993" s="43"/>
      <c r="C993" s="198"/>
      <c r="D993" s="35"/>
      <c r="E993" s="35"/>
      <c r="F993" s="35"/>
      <c r="G993" s="43"/>
      <c r="H993" s="47">
        <f>SUM(H988:H992)</f>
        <v>20</v>
      </c>
      <c r="I993" s="47">
        <f>I988+I989+I990+I991+I992</f>
        <v>20</v>
      </c>
      <c r="J993" s="48"/>
      <c r="K993" s="48">
        <f>SUM(K988:K992)</f>
        <v>8133.4000000000005</v>
      </c>
      <c r="L993" s="35"/>
      <c r="M993" s="35"/>
      <c r="N993" s="35"/>
      <c r="O993" s="35"/>
    </row>
    <row r="994" spans="1:15" ht="75">
      <c r="A994" s="28"/>
      <c r="B994" s="203" t="s">
        <v>922</v>
      </c>
      <c r="C994" s="193" t="s">
        <v>916</v>
      </c>
      <c r="D994" s="28" t="s">
        <v>915</v>
      </c>
      <c r="E994" s="28" t="s">
        <v>923</v>
      </c>
      <c r="F994" s="28" t="s">
        <v>954</v>
      </c>
      <c r="G994" s="60"/>
      <c r="H994" s="62">
        <v>75</v>
      </c>
      <c r="I994" s="62">
        <v>75</v>
      </c>
      <c r="J994" s="62">
        <v>166.53</v>
      </c>
      <c r="K994" s="61">
        <v>12497.25</v>
      </c>
      <c r="L994" s="28"/>
      <c r="M994" s="28"/>
      <c r="N994" s="28"/>
      <c r="O994" s="28"/>
    </row>
    <row r="995" spans="1:15" ht="75">
      <c r="A995" s="28"/>
      <c r="B995" s="203" t="s">
        <v>922</v>
      </c>
      <c r="C995" s="193" t="s">
        <v>917</v>
      </c>
      <c r="D995" s="28" t="s">
        <v>918</v>
      </c>
      <c r="E995" s="28" t="s">
        <v>923</v>
      </c>
      <c r="F995" s="28"/>
      <c r="G995" s="60"/>
      <c r="H995" s="62">
        <v>3</v>
      </c>
      <c r="I995" s="62">
        <v>3</v>
      </c>
      <c r="J995" s="62">
        <v>29.19</v>
      </c>
      <c r="K995" s="61">
        <f t="shared" ref="K995:K998" si="105">J995*I995</f>
        <v>87.570000000000007</v>
      </c>
      <c r="L995" s="28"/>
      <c r="M995" s="28"/>
      <c r="N995" s="28"/>
      <c r="O995" s="28"/>
    </row>
    <row r="996" spans="1:15" ht="93.75">
      <c r="A996" s="28"/>
      <c r="B996" s="203" t="s">
        <v>922</v>
      </c>
      <c r="C996" s="193" t="s">
        <v>919</v>
      </c>
      <c r="D996" s="28" t="s">
        <v>918</v>
      </c>
      <c r="E996" s="28" t="s">
        <v>923</v>
      </c>
      <c r="F996" s="28"/>
      <c r="G996" s="60"/>
      <c r="H996" s="62">
        <v>3</v>
      </c>
      <c r="I996" s="62">
        <v>3</v>
      </c>
      <c r="J996" s="62">
        <v>110.27</v>
      </c>
      <c r="K996" s="61">
        <f t="shared" si="105"/>
        <v>330.81</v>
      </c>
      <c r="L996" s="28"/>
      <c r="M996" s="28"/>
      <c r="N996" s="28"/>
      <c r="O996" s="28"/>
    </row>
    <row r="997" spans="1:15" ht="75">
      <c r="A997" s="28"/>
      <c r="B997" s="203" t="s">
        <v>922</v>
      </c>
      <c r="C997" s="193" t="s">
        <v>920</v>
      </c>
      <c r="D997" s="28" t="s">
        <v>918</v>
      </c>
      <c r="E997" s="28" t="s">
        <v>923</v>
      </c>
      <c r="F997" s="28"/>
      <c r="G997" s="60"/>
      <c r="H997" s="62">
        <v>75</v>
      </c>
      <c r="I997" s="62">
        <v>75</v>
      </c>
      <c r="J997" s="62">
        <v>106.22</v>
      </c>
      <c r="K997" s="61">
        <f t="shared" si="105"/>
        <v>7966.5</v>
      </c>
      <c r="L997" s="28"/>
      <c r="M997" s="28"/>
      <c r="N997" s="28"/>
      <c r="O997" s="28"/>
    </row>
    <row r="998" spans="1:15" ht="75">
      <c r="A998" s="28"/>
      <c r="B998" s="203" t="s">
        <v>922</v>
      </c>
      <c r="C998" s="193" t="s">
        <v>921</v>
      </c>
      <c r="D998" s="28" t="s">
        <v>918</v>
      </c>
      <c r="E998" s="28" t="s">
        <v>923</v>
      </c>
      <c r="F998" s="28"/>
      <c r="G998" s="60"/>
      <c r="H998" s="62">
        <v>75</v>
      </c>
      <c r="I998" s="62">
        <v>75</v>
      </c>
      <c r="J998" s="62">
        <v>75.81</v>
      </c>
      <c r="K998" s="61">
        <f t="shared" si="105"/>
        <v>5685.75</v>
      </c>
      <c r="L998" s="28"/>
      <c r="M998" s="28"/>
      <c r="N998" s="28"/>
      <c r="O998" s="28"/>
    </row>
    <row r="999" spans="1:15" ht="18.75">
      <c r="A999" s="28"/>
      <c r="B999" s="60"/>
      <c r="C999" s="193"/>
      <c r="D999" s="28"/>
      <c r="E999" s="28"/>
      <c r="F999" s="28"/>
      <c r="G999" s="60"/>
      <c r="H999" s="64">
        <f>H994+H995+H996+H997+H998</f>
        <v>231</v>
      </c>
      <c r="I999" s="64">
        <f>I994+I995+I996+I997+I998</f>
        <v>231</v>
      </c>
      <c r="J999" s="64"/>
      <c r="K999" s="65">
        <f>K994+K995+K996+K997+K998</f>
        <v>26567.879999999997</v>
      </c>
      <c r="L999" s="28"/>
      <c r="M999" s="28"/>
      <c r="N999" s="28"/>
      <c r="O999" s="28"/>
    </row>
    <row r="1000" spans="1:15" s="123" customFormat="1" ht="56.25">
      <c r="A1000" s="118"/>
      <c r="B1000" s="119">
        <v>11</v>
      </c>
      <c r="C1000" s="140" t="s">
        <v>522</v>
      </c>
      <c r="D1000" s="141" t="s">
        <v>509</v>
      </c>
      <c r="E1000" s="118" t="s">
        <v>558</v>
      </c>
      <c r="F1000" s="118" t="s">
        <v>108</v>
      </c>
      <c r="G1000" s="120" t="s">
        <v>171</v>
      </c>
      <c r="H1000" s="120">
        <v>10</v>
      </c>
      <c r="I1000" s="120">
        <v>10</v>
      </c>
      <c r="J1000" s="121">
        <v>266</v>
      </c>
      <c r="K1000" s="122">
        <f>J1000*I1000</f>
        <v>2660</v>
      </c>
      <c r="L1000" s="118" t="s">
        <v>16</v>
      </c>
      <c r="M1000" s="118"/>
      <c r="N1000" s="118"/>
      <c r="O1000" s="118" t="s">
        <v>559</v>
      </c>
    </row>
    <row r="1001" spans="1:15" ht="18.75">
      <c r="A1001" s="35"/>
      <c r="B1001" s="42"/>
      <c r="C1001" s="115"/>
      <c r="D1001" s="114"/>
      <c r="E1001" s="35"/>
      <c r="F1001" s="35"/>
      <c r="G1001" s="43"/>
      <c r="H1001" s="43"/>
      <c r="I1001" s="43"/>
      <c r="J1001" s="52"/>
      <c r="K1001" s="46"/>
      <c r="L1001" s="7"/>
      <c r="M1001" s="35"/>
      <c r="N1001" s="35"/>
      <c r="O1001" s="35"/>
    </row>
    <row r="1002" spans="1:15" s="123" customFormat="1" ht="56.25">
      <c r="A1002" s="118"/>
      <c r="B1002" s="119">
        <v>11</v>
      </c>
      <c r="C1002" s="140" t="s">
        <v>522</v>
      </c>
      <c r="D1002" s="141" t="s">
        <v>509</v>
      </c>
      <c r="E1002" s="118" t="s">
        <v>192</v>
      </c>
      <c r="F1002" s="118" t="s">
        <v>108</v>
      </c>
      <c r="G1002" s="120" t="s">
        <v>116</v>
      </c>
      <c r="H1002" s="120">
        <v>15</v>
      </c>
      <c r="I1002" s="120">
        <v>15</v>
      </c>
      <c r="J1002" s="121">
        <v>389</v>
      </c>
      <c r="K1002" s="122">
        <f>J1002*I1002</f>
        <v>5835</v>
      </c>
      <c r="L1002" s="133" t="s">
        <v>177</v>
      </c>
      <c r="M1002" s="118"/>
      <c r="N1002" s="118"/>
      <c r="O1002" s="118" t="s">
        <v>249</v>
      </c>
    </row>
    <row r="1003" spans="1:15" s="123" customFormat="1" ht="56.25">
      <c r="A1003" s="118"/>
      <c r="B1003" s="119">
        <v>11</v>
      </c>
      <c r="C1003" s="140" t="s">
        <v>522</v>
      </c>
      <c r="D1003" s="141" t="s">
        <v>509</v>
      </c>
      <c r="E1003" s="118" t="s">
        <v>564</v>
      </c>
      <c r="F1003" s="118" t="s">
        <v>108</v>
      </c>
      <c r="G1003" s="120" t="s">
        <v>116</v>
      </c>
      <c r="H1003" s="120">
        <v>15</v>
      </c>
      <c r="I1003" s="120">
        <v>15</v>
      </c>
      <c r="J1003" s="121">
        <v>389</v>
      </c>
      <c r="K1003" s="122">
        <f>J1003*I1003</f>
        <v>5835</v>
      </c>
      <c r="L1003" s="133" t="s">
        <v>177</v>
      </c>
      <c r="M1003" s="118"/>
      <c r="N1003" s="118"/>
      <c r="O1003" s="118" t="s">
        <v>249</v>
      </c>
    </row>
    <row r="1004" spans="1:15" s="34" customFormat="1" ht="38.25" customHeight="1">
      <c r="A1004" s="110"/>
      <c r="B1004" s="42">
        <v>11</v>
      </c>
      <c r="C1004" s="198" t="s">
        <v>522</v>
      </c>
      <c r="D1004" s="106" t="s">
        <v>812</v>
      </c>
      <c r="E1004" s="35" t="s">
        <v>898</v>
      </c>
      <c r="F1004" s="35" t="s">
        <v>108</v>
      </c>
      <c r="G1004" s="43" t="s">
        <v>827</v>
      </c>
      <c r="H1004" s="111">
        <v>25</v>
      </c>
      <c r="I1004" s="111">
        <v>25</v>
      </c>
      <c r="J1004" s="112">
        <v>656.04</v>
      </c>
      <c r="K1004" s="46">
        <f>J1004*I1004</f>
        <v>16401</v>
      </c>
      <c r="L1004" s="35" t="s">
        <v>16</v>
      </c>
      <c r="M1004" s="110"/>
      <c r="N1004" s="110"/>
      <c r="O1004" s="35" t="s">
        <v>837</v>
      </c>
    </row>
    <row r="1005" spans="1:15" ht="18.75">
      <c r="A1005" s="35"/>
      <c r="B1005" s="42"/>
      <c r="C1005" s="198"/>
      <c r="D1005" s="35"/>
      <c r="E1005" s="35"/>
      <c r="F1005" s="35"/>
      <c r="G1005" s="43"/>
      <c r="H1005" s="47">
        <f>H1000+H1001+H1002+H1003+H1004</f>
        <v>65</v>
      </c>
      <c r="I1005" s="47">
        <f>I1000+I1001+I1002+I1003+I1004</f>
        <v>65</v>
      </c>
      <c r="J1005" s="48"/>
      <c r="K1005" s="48">
        <f>K1000+K1001+K1002+K1003+K1004</f>
        <v>30731</v>
      </c>
      <c r="L1005" s="35"/>
      <c r="M1005" s="35"/>
      <c r="N1005" s="35"/>
      <c r="O1005" s="35"/>
    </row>
    <row r="1006" spans="1:15" ht="56.25">
      <c r="A1006" s="35"/>
      <c r="B1006" s="42">
        <v>11</v>
      </c>
      <c r="C1006" s="163" t="s">
        <v>521</v>
      </c>
      <c r="D1006" s="26" t="s">
        <v>511</v>
      </c>
      <c r="E1006" s="35" t="s">
        <v>359</v>
      </c>
      <c r="F1006" s="35" t="s">
        <v>108</v>
      </c>
      <c r="G1006" s="43" t="s">
        <v>119</v>
      </c>
      <c r="H1006" s="43">
        <v>5</v>
      </c>
      <c r="I1006" s="43">
        <v>5</v>
      </c>
      <c r="J1006" s="52">
        <v>638</v>
      </c>
      <c r="K1006" s="46">
        <f>I1006*J1006</f>
        <v>3190</v>
      </c>
      <c r="L1006" s="35" t="s">
        <v>16</v>
      </c>
      <c r="M1006" s="35"/>
      <c r="N1006" s="35"/>
      <c r="O1006" s="35" t="s">
        <v>590</v>
      </c>
    </row>
    <row r="1007" spans="1:15" ht="18.75">
      <c r="A1007" s="35"/>
      <c r="B1007" s="42"/>
      <c r="C1007" s="198"/>
      <c r="D1007" s="26"/>
      <c r="E1007" s="35"/>
      <c r="F1007" s="35"/>
      <c r="G1007" s="43"/>
      <c r="H1007" s="43"/>
      <c r="I1007" s="43"/>
      <c r="J1007" s="52"/>
      <c r="K1007" s="46"/>
      <c r="L1007" s="35"/>
      <c r="M1007" s="35"/>
      <c r="N1007" s="35"/>
      <c r="O1007" s="35"/>
    </row>
    <row r="1008" spans="1:15" ht="18.75">
      <c r="A1008" s="35"/>
      <c r="B1008" s="42"/>
      <c r="C1008" s="198"/>
      <c r="D1008" s="35"/>
      <c r="E1008" s="35"/>
      <c r="F1008" s="35"/>
      <c r="G1008" s="43"/>
      <c r="H1008" s="47">
        <f>H1006+H1007</f>
        <v>5</v>
      </c>
      <c r="I1008" s="47">
        <f>I1006+I1007</f>
        <v>5</v>
      </c>
      <c r="J1008" s="48"/>
      <c r="K1008" s="48">
        <f>K1006+K1007</f>
        <v>3190</v>
      </c>
      <c r="L1008" s="35"/>
      <c r="M1008" s="35"/>
      <c r="N1008" s="35"/>
      <c r="O1008" s="35"/>
    </row>
    <row r="1009" spans="1:15" s="123" customFormat="1" ht="75">
      <c r="A1009" s="118"/>
      <c r="B1009" s="119">
        <v>11</v>
      </c>
      <c r="C1009" s="140" t="s">
        <v>525</v>
      </c>
      <c r="D1009" s="145" t="s">
        <v>549</v>
      </c>
      <c r="E1009" s="118" t="s">
        <v>321</v>
      </c>
      <c r="F1009" s="118" t="s">
        <v>108</v>
      </c>
      <c r="G1009" s="120" t="s">
        <v>116</v>
      </c>
      <c r="H1009" s="120">
        <v>15</v>
      </c>
      <c r="I1009" s="120">
        <v>15</v>
      </c>
      <c r="J1009" s="121">
        <v>423.5</v>
      </c>
      <c r="K1009" s="122">
        <f t="shared" ref="K1009:K1028" si="106">I1009*J1009</f>
        <v>6352.5</v>
      </c>
      <c r="L1009" s="118" t="s">
        <v>16</v>
      </c>
      <c r="M1009" s="118"/>
      <c r="N1009" s="118"/>
      <c r="O1009" s="118" t="s">
        <v>550</v>
      </c>
    </row>
    <row r="1010" spans="1:15" s="123" customFormat="1" ht="75">
      <c r="A1010" s="118"/>
      <c r="B1010" s="119">
        <v>11</v>
      </c>
      <c r="C1010" s="140" t="s">
        <v>526</v>
      </c>
      <c r="D1010" s="145" t="s">
        <v>549</v>
      </c>
      <c r="E1010" s="118" t="s">
        <v>321</v>
      </c>
      <c r="F1010" s="118" t="s">
        <v>108</v>
      </c>
      <c r="G1010" s="120" t="s">
        <v>116</v>
      </c>
      <c r="H1010" s="120">
        <v>15</v>
      </c>
      <c r="I1010" s="120"/>
      <c r="J1010" s="121"/>
      <c r="K1010" s="122">
        <f t="shared" si="106"/>
        <v>0</v>
      </c>
      <c r="L1010" s="118" t="s">
        <v>16</v>
      </c>
      <c r="M1010" s="118"/>
      <c r="N1010" s="118"/>
      <c r="O1010" s="118" t="s">
        <v>550</v>
      </c>
    </row>
    <row r="1011" spans="1:15" s="123" customFormat="1" ht="75">
      <c r="A1011" s="118"/>
      <c r="B1011" s="119">
        <v>11</v>
      </c>
      <c r="C1011" s="140" t="s">
        <v>525</v>
      </c>
      <c r="D1011" s="145" t="s">
        <v>549</v>
      </c>
      <c r="E1011" s="118" t="s">
        <v>567</v>
      </c>
      <c r="F1011" s="118" t="s">
        <v>108</v>
      </c>
      <c r="G1011" s="120" t="s">
        <v>116</v>
      </c>
      <c r="H1011" s="120">
        <v>12</v>
      </c>
      <c r="I1011" s="120">
        <v>12</v>
      </c>
      <c r="J1011" s="121">
        <v>423.5</v>
      </c>
      <c r="K1011" s="122">
        <f t="shared" si="106"/>
        <v>5082</v>
      </c>
      <c r="L1011" s="118" t="s">
        <v>16</v>
      </c>
      <c r="M1011" s="118"/>
      <c r="N1011" s="118"/>
      <c r="O1011" s="118" t="s">
        <v>550</v>
      </c>
    </row>
    <row r="1012" spans="1:15" s="123" customFormat="1" ht="75">
      <c r="A1012" s="118"/>
      <c r="B1012" s="119">
        <v>11</v>
      </c>
      <c r="C1012" s="140" t="s">
        <v>527</v>
      </c>
      <c r="D1012" s="145" t="s">
        <v>549</v>
      </c>
      <c r="E1012" s="118" t="s">
        <v>567</v>
      </c>
      <c r="F1012" s="118" t="s">
        <v>108</v>
      </c>
      <c r="G1012" s="120" t="s">
        <v>116</v>
      </c>
      <c r="H1012" s="120">
        <v>12</v>
      </c>
      <c r="I1012" s="120"/>
      <c r="J1012" s="121"/>
      <c r="K1012" s="122">
        <f t="shared" si="106"/>
        <v>0</v>
      </c>
      <c r="L1012" s="118" t="s">
        <v>16</v>
      </c>
      <c r="M1012" s="118"/>
      <c r="N1012" s="118"/>
      <c r="O1012" s="118" t="s">
        <v>550</v>
      </c>
    </row>
    <row r="1013" spans="1:15" s="123" customFormat="1" ht="75">
      <c r="A1013" s="118"/>
      <c r="B1013" s="119">
        <v>11</v>
      </c>
      <c r="C1013" s="140" t="s">
        <v>525</v>
      </c>
      <c r="D1013" s="145" t="s">
        <v>549</v>
      </c>
      <c r="E1013" s="118" t="s">
        <v>574</v>
      </c>
      <c r="F1013" s="118" t="s">
        <v>108</v>
      </c>
      <c r="G1013" s="120" t="s">
        <v>116</v>
      </c>
      <c r="H1013" s="120">
        <v>3</v>
      </c>
      <c r="I1013" s="120">
        <v>3</v>
      </c>
      <c r="J1013" s="121">
        <v>423.5</v>
      </c>
      <c r="K1013" s="122">
        <f t="shared" si="106"/>
        <v>1270.5</v>
      </c>
      <c r="L1013" s="118" t="s">
        <v>16</v>
      </c>
      <c r="M1013" s="118"/>
      <c r="N1013" s="118"/>
      <c r="O1013" s="118" t="s">
        <v>550</v>
      </c>
    </row>
    <row r="1014" spans="1:15" s="123" customFormat="1" ht="75">
      <c r="A1014" s="118"/>
      <c r="B1014" s="119">
        <v>11</v>
      </c>
      <c r="C1014" s="140" t="s">
        <v>527</v>
      </c>
      <c r="D1014" s="145" t="s">
        <v>549</v>
      </c>
      <c r="E1014" s="118" t="s">
        <v>574</v>
      </c>
      <c r="F1014" s="118" t="s">
        <v>108</v>
      </c>
      <c r="G1014" s="120" t="s">
        <v>116</v>
      </c>
      <c r="H1014" s="120">
        <v>3</v>
      </c>
      <c r="I1014" s="120"/>
      <c r="J1014" s="121"/>
      <c r="K1014" s="122">
        <f t="shared" si="106"/>
        <v>0</v>
      </c>
      <c r="L1014" s="118" t="s">
        <v>16</v>
      </c>
      <c r="M1014" s="118"/>
      <c r="N1014" s="118"/>
      <c r="O1014" s="118" t="s">
        <v>550</v>
      </c>
    </row>
    <row r="1015" spans="1:15" ht="75">
      <c r="A1015" s="35"/>
      <c r="B1015" s="42">
        <v>11</v>
      </c>
      <c r="C1015" s="198" t="s">
        <v>841</v>
      </c>
      <c r="D1015" s="35" t="s">
        <v>842</v>
      </c>
      <c r="E1015" s="35" t="s">
        <v>836</v>
      </c>
      <c r="F1015" s="35" t="s">
        <v>108</v>
      </c>
      <c r="G1015" s="43" t="s">
        <v>827</v>
      </c>
      <c r="H1015" s="43">
        <v>22</v>
      </c>
      <c r="I1015" s="43">
        <v>22</v>
      </c>
      <c r="J1015" s="52">
        <v>790.02</v>
      </c>
      <c r="K1015" s="46">
        <f>J1015*I1015</f>
        <v>17380.439999999999</v>
      </c>
      <c r="L1015" s="35" t="s">
        <v>16</v>
      </c>
      <c r="M1015" s="35"/>
      <c r="N1015" s="35"/>
      <c r="O1015" s="35" t="s">
        <v>835</v>
      </c>
    </row>
    <row r="1016" spans="1:15" ht="75">
      <c r="A1016" s="35"/>
      <c r="B1016" s="42">
        <v>11</v>
      </c>
      <c r="C1016" s="198" t="s">
        <v>841</v>
      </c>
      <c r="D1016" s="35" t="s">
        <v>842</v>
      </c>
      <c r="E1016" s="35" t="s">
        <v>836</v>
      </c>
      <c r="F1016" s="35" t="s">
        <v>108</v>
      </c>
      <c r="G1016" s="43" t="s">
        <v>827</v>
      </c>
      <c r="H1016" s="43">
        <v>22</v>
      </c>
      <c r="I1016" s="43"/>
      <c r="J1016" s="52"/>
      <c r="K1016" s="46">
        <f>J1016*I1016</f>
        <v>0</v>
      </c>
      <c r="L1016" s="35" t="s">
        <v>16</v>
      </c>
      <c r="M1016" s="35"/>
      <c r="N1016" s="35"/>
      <c r="O1016" s="35" t="s">
        <v>835</v>
      </c>
    </row>
    <row r="1017" spans="1:15" ht="18.75">
      <c r="A1017" s="35"/>
      <c r="B1017" s="42"/>
      <c r="C1017" s="198"/>
      <c r="D1017" s="35"/>
      <c r="E1017" s="35"/>
      <c r="F1017" s="35"/>
      <c r="G1017" s="43"/>
      <c r="H1017" s="47">
        <f>H1009+H1010+H1011+H1012+H1013+H1014+H1015+H1016</f>
        <v>104</v>
      </c>
      <c r="I1017" s="47">
        <f>I1009+I1010+I1011+I1012+I1013+I1014+I1015+I1016</f>
        <v>52</v>
      </c>
      <c r="J1017" s="48"/>
      <c r="K1017" s="48">
        <f>K1009+K1010+K1011+K1012+K1013+K1014+K1015+K1016</f>
        <v>30085.439999999999</v>
      </c>
      <c r="L1017" s="35"/>
      <c r="M1017" s="35"/>
      <c r="N1017" s="35"/>
      <c r="O1017" s="35"/>
    </row>
    <row r="1018" spans="1:15" s="123" customFormat="1" ht="18.75">
      <c r="A1018" s="118"/>
      <c r="B1018" s="119"/>
      <c r="C1018" s="140"/>
      <c r="D1018" s="118"/>
      <c r="E1018" s="118"/>
      <c r="F1018" s="118"/>
      <c r="G1018" s="120"/>
      <c r="H1018" s="120"/>
      <c r="I1018" s="120"/>
      <c r="J1018" s="121"/>
      <c r="K1018" s="122"/>
      <c r="L1018" s="118"/>
      <c r="M1018" s="118"/>
      <c r="N1018" s="118"/>
      <c r="O1018" s="118"/>
    </row>
    <row r="1019" spans="1:15" s="123" customFormat="1" ht="56.25">
      <c r="A1019" s="118"/>
      <c r="B1019" s="119">
        <v>11</v>
      </c>
      <c r="C1019" s="140" t="s">
        <v>520</v>
      </c>
      <c r="D1019" s="118" t="s">
        <v>480</v>
      </c>
      <c r="E1019" s="118" t="s">
        <v>428</v>
      </c>
      <c r="F1019" s="118" t="s">
        <v>108</v>
      </c>
      <c r="G1019" s="120" t="s">
        <v>116</v>
      </c>
      <c r="H1019" s="120">
        <v>10</v>
      </c>
      <c r="I1019" s="120">
        <v>10</v>
      </c>
      <c r="J1019" s="121">
        <v>265</v>
      </c>
      <c r="K1019" s="122">
        <f t="shared" ref="K1019" si="107">I1019*J1019</f>
        <v>2650</v>
      </c>
      <c r="L1019" s="118" t="s">
        <v>295</v>
      </c>
      <c r="M1019" s="118"/>
      <c r="N1019" s="118"/>
      <c r="O1019" s="118" t="s">
        <v>781</v>
      </c>
    </row>
    <row r="1020" spans="1:15" ht="18.75">
      <c r="A1020" s="35"/>
      <c r="B1020" s="42"/>
      <c r="C1020" s="198"/>
      <c r="D1020" s="35"/>
      <c r="E1020" s="35"/>
      <c r="F1020" s="35"/>
      <c r="G1020" s="43"/>
      <c r="H1020" s="43"/>
      <c r="I1020" s="43"/>
      <c r="J1020" s="52"/>
      <c r="K1020" s="46">
        <v>0</v>
      </c>
      <c r="L1020" s="35"/>
      <c r="M1020" s="35"/>
      <c r="N1020" s="35"/>
      <c r="O1020" s="35"/>
    </row>
    <row r="1021" spans="1:15" ht="18.75">
      <c r="A1021" s="35"/>
      <c r="B1021" s="42"/>
      <c r="C1021" s="198"/>
      <c r="D1021" s="35"/>
      <c r="E1021" s="35"/>
      <c r="F1021" s="35"/>
      <c r="G1021" s="43"/>
      <c r="H1021" s="43"/>
      <c r="I1021" s="43"/>
      <c r="J1021" s="52"/>
      <c r="K1021" s="46">
        <f t="shared" ref="K1021" si="108">I1021*J1021</f>
        <v>0</v>
      </c>
      <c r="L1021" s="35"/>
      <c r="M1021" s="35"/>
      <c r="N1021" s="35"/>
      <c r="O1021" s="35"/>
    </row>
    <row r="1022" spans="1:15" ht="18.75">
      <c r="A1022" s="35"/>
      <c r="B1022" s="42"/>
      <c r="C1022" s="198"/>
      <c r="D1022" s="35"/>
      <c r="E1022" s="35"/>
      <c r="F1022" s="35"/>
      <c r="G1022" s="43"/>
      <c r="H1022" s="47">
        <f>H1018+H1019+H1020+H1021</f>
        <v>10</v>
      </c>
      <c r="I1022" s="47">
        <f>I1018+I1019+I1020+I1021</f>
        <v>10</v>
      </c>
      <c r="J1022" s="48"/>
      <c r="K1022" s="48">
        <f>K1018+K1019+K1020+K1021</f>
        <v>2650</v>
      </c>
      <c r="L1022" s="35"/>
      <c r="M1022" s="35"/>
      <c r="N1022" s="35"/>
      <c r="O1022" s="35"/>
    </row>
    <row r="1023" spans="1:15" s="123" customFormat="1" ht="56.25">
      <c r="A1023" s="118"/>
      <c r="B1023" s="119">
        <v>11</v>
      </c>
      <c r="C1023" s="140" t="s">
        <v>552</v>
      </c>
      <c r="D1023" s="118" t="s">
        <v>551</v>
      </c>
      <c r="E1023" s="118" t="s">
        <v>428</v>
      </c>
      <c r="F1023" s="118" t="s">
        <v>108</v>
      </c>
      <c r="G1023" s="120" t="s">
        <v>116</v>
      </c>
      <c r="H1023" s="120">
        <v>15</v>
      </c>
      <c r="I1023" s="120">
        <v>15</v>
      </c>
      <c r="J1023" s="121">
        <v>265</v>
      </c>
      <c r="K1023" s="122">
        <f t="shared" ref="K1023" si="109">I1023*J1023</f>
        <v>3975</v>
      </c>
      <c r="L1023" s="118" t="s">
        <v>295</v>
      </c>
      <c r="M1023" s="118"/>
      <c r="N1023" s="118"/>
      <c r="O1023" s="118" t="s">
        <v>782</v>
      </c>
    </row>
    <row r="1024" spans="1:15" ht="18.75">
      <c r="A1024" s="35"/>
      <c r="B1024" s="42"/>
      <c r="C1024" s="198"/>
      <c r="D1024" s="26"/>
      <c r="E1024" s="35"/>
      <c r="F1024" s="35"/>
      <c r="G1024" s="43"/>
      <c r="H1024" s="43"/>
      <c r="I1024" s="43"/>
      <c r="J1024" s="52"/>
      <c r="K1024" s="46">
        <f>J1024*I1024</f>
        <v>0</v>
      </c>
      <c r="L1024" s="35"/>
      <c r="M1024" s="35"/>
      <c r="N1024" s="35"/>
      <c r="O1024" s="35"/>
    </row>
    <row r="1025" spans="1:15" ht="18.75">
      <c r="A1025" s="35"/>
      <c r="B1025" s="42"/>
      <c r="C1025" s="198"/>
      <c r="D1025" s="26"/>
      <c r="E1025" s="35"/>
      <c r="F1025" s="35"/>
      <c r="G1025" s="43"/>
      <c r="H1025" s="43"/>
      <c r="I1025" s="43"/>
      <c r="J1025" s="52"/>
      <c r="K1025" s="46">
        <f>J1025*I1025</f>
        <v>0</v>
      </c>
      <c r="L1025" s="35"/>
      <c r="M1025" s="35"/>
      <c r="N1025" s="35"/>
      <c r="O1025" s="35"/>
    </row>
    <row r="1026" spans="1:15" ht="18.75">
      <c r="A1026" s="35"/>
      <c r="B1026" s="42"/>
      <c r="C1026" s="198"/>
      <c r="D1026" s="35"/>
      <c r="E1026" s="35"/>
      <c r="F1026" s="35"/>
      <c r="G1026" s="43"/>
      <c r="H1026" s="47">
        <f>H1023+H1024+H1025</f>
        <v>15</v>
      </c>
      <c r="I1026" s="47">
        <f>I1023+I1024+I1025</f>
        <v>15</v>
      </c>
      <c r="J1026" s="48"/>
      <c r="K1026" s="48">
        <f>K1023+K1024+K1025</f>
        <v>3975</v>
      </c>
      <c r="L1026" s="35"/>
      <c r="M1026" s="35"/>
      <c r="N1026" s="35"/>
      <c r="O1026" s="35"/>
    </row>
    <row r="1027" spans="1:15" s="123" customFormat="1" ht="37.5">
      <c r="A1027" s="118"/>
      <c r="B1027" s="119">
        <v>11</v>
      </c>
      <c r="C1027" s="183" t="s">
        <v>554</v>
      </c>
      <c r="D1027" s="118" t="s">
        <v>289</v>
      </c>
      <c r="E1027" s="118" t="s">
        <v>428</v>
      </c>
      <c r="F1027" s="118" t="s">
        <v>108</v>
      </c>
      <c r="G1027" s="120" t="s">
        <v>116</v>
      </c>
      <c r="H1027" s="120">
        <v>15</v>
      </c>
      <c r="I1027" s="120">
        <v>15</v>
      </c>
      <c r="J1027" s="121">
        <v>260</v>
      </c>
      <c r="K1027" s="122">
        <f t="shared" si="106"/>
        <v>3900</v>
      </c>
      <c r="L1027" s="118" t="s">
        <v>295</v>
      </c>
      <c r="M1027" s="118"/>
      <c r="N1027" s="118"/>
      <c r="O1027" s="118" t="s">
        <v>782</v>
      </c>
    </row>
    <row r="1028" spans="1:15" s="123" customFormat="1" ht="93.75">
      <c r="A1028" s="118"/>
      <c r="B1028" s="119">
        <v>11</v>
      </c>
      <c r="C1028" s="183" t="s">
        <v>554</v>
      </c>
      <c r="D1028" s="145" t="s">
        <v>553</v>
      </c>
      <c r="E1028" s="118" t="s">
        <v>848</v>
      </c>
      <c r="F1028" s="118" t="s">
        <v>108</v>
      </c>
      <c r="G1028" s="120" t="s">
        <v>116</v>
      </c>
      <c r="H1028" s="120">
        <v>55</v>
      </c>
      <c r="I1028" s="120">
        <v>55</v>
      </c>
      <c r="J1028" s="121">
        <v>254.1</v>
      </c>
      <c r="K1028" s="122">
        <f t="shared" si="106"/>
        <v>13975.5</v>
      </c>
      <c r="L1028" s="118" t="s">
        <v>295</v>
      </c>
      <c r="M1028" s="118"/>
      <c r="N1028" s="118"/>
      <c r="O1028" s="118" t="s">
        <v>786</v>
      </c>
    </row>
    <row r="1029" spans="1:15" ht="18.75">
      <c r="A1029" s="35"/>
      <c r="B1029" s="42"/>
      <c r="C1029" s="198"/>
      <c r="D1029" s="26"/>
      <c r="E1029" s="35"/>
      <c r="F1029" s="35"/>
      <c r="G1029" s="43"/>
      <c r="H1029" s="43"/>
      <c r="I1029" s="43"/>
      <c r="J1029" s="52"/>
      <c r="K1029" s="46">
        <f>J1029*I1029</f>
        <v>0</v>
      </c>
      <c r="L1029" s="35"/>
      <c r="M1029" s="35"/>
      <c r="N1029" s="35"/>
      <c r="O1029" s="35"/>
    </row>
    <row r="1030" spans="1:15" ht="18.75">
      <c r="A1030" s="35"/>
      <c r="B1030" s="42"/>
      <c r="C1030" s="198"/>
      <c r="D1030" s="26"/>
      <c r="E1030" s="35"/>
      <c r="F1030" s="35"/>
      <c r="G1030" s="43"/>
      <c r="H1030" s="43"/>
      <c r="I1030" s="43"/>
      <c r="J1030" s="52"/>
      <c r="K1030" s="46">
        <f>J1030*I1030</f>
        <v>0</v>
      </c>
      <c r="L1030" s="35"/>
      <c r="M1030" s="35"/>
      <c r="N1030" s="35"/>
      <c r="O1030" s="35"/>
    </row>
    <row r="1031" spans="1:15" ht="18.75">
      <c r="A1031" s="35"/>
      <c r="B1031" s="42"/>
      <c r="C1031" s="198"/>
      <c r="D1031" s="35"/>
      <c r="E1031" s="35"/>
      <c r="F1031" s="35"/>
      <c r="G1031" s="43"/>
      <c r="H1031" s="47">
        <f>H1027+H1028+H1029+H1030</f>
        <v>70</v>
      </c>
      <c r="I1031" s="47">
        <f>I1027+I1028+I1029+I1030</f>
        <v>70</v>
      </c>
      <c r="J1031" s="48"/>
      <c r="K1031" s="48">
        <f>K1027+K1028+K1029+K1030</f>
        <v>17875.5</v>
      </c>
      <c r="L1031" s="35"/>
      <c r="M1031" s="35"/>
      <c r="N1031" s="35"/>
      <c r="O1031" s="35"/>
    </row>
    <row r="1032" spans="1:15" s="123" customFormat="1" ht="37.5">
      <c r="A1032" s="118"/>
      <c r="B1032" s="119">
        <v>11</v>
      </c>
      <c r="C1032" s="142" t="s">
        <v>556</v>
      </c>
      <c r="D1032" s="118" t="s">
        <v>535</v>
      </c>
      <c r="E1032" s="118" t="s">
        <v>568</v>
      </c>
      <c r="F1032" s="118" t="s">
        <v>108</v>
      </c>
      <c r="G1032" s="120" t="s">
        <v>116</v>
      </c>
      <c r="H1032" s="120">
        <v>15</v>
      </c>
      <c r="I1032" s="120">
        <v>15</v>
      </c>
      <c r="J1032" s="139">
        <v>219.56</v>
      </c>
      <c r="K1032" s="122">
        <f>J1032*I1032</f>
        <v>3293.4</v>
      </c>
      <c r="L1032" s="118" t="s">
        <v>176</v>
      </c>
      <c r="M1032" s="118"/>
      <c r="N1032" s="118"/>
      <c r="O1032" s="118" t="s">
        <v>305</v>
      </c>
    </row>
    <row r="1033" spans="1:15" s="123" customFormat="1" ht="56.25">
      <c r="A1033" s="118"/>
      <c r="B1033" s="119">
        <v>11</v>
      </c>
      <c r="C1033" s="140" t="s">
        <v>557</v>
      </c>
      <c r="D1033" s="118" t="s">
        <v>535</v>
      </c>
      <c r="E1033" s="118" t="s">
        <v>583</v>
      </c>
      <c r="F1033" s="118" t="s">
        <v>108</v>
      </c>
      <c r="G1033" s="120" t="s">
        <v>116</v>
      </c>
      <c r="H1033" s="120">
        <v>12</v>
      </c>
      <c r="I1033" s="120">
        <v>12</v>
      </c>
      <c r="J1033" s="121">
        <v>219.56</v>
      </c>
      <c r="K1033" s="122">
        <f>J1033*I1033</f>
        <v>2634.7200000000003</v>
      </c>
      <c r="L1033" s="118" t="s">
        <v>176</v>
      </c>
      <c r="M1033" s="118"/>
      <c r="N1033" s="118"/>
      <c r="O1033" s="118" t="s">
        <v>305</v>
      </c>
    </row>
    <row r="1034" spans="1:15" ht="56.25">
      <c r="A1034" s="35"/>
      <c r="B1034" s="42">
        <v>11</v>
      </c>
      <c r="C1034" s="198" t="s">
        <v>871</v>
      </c>
      <c r="D1034" s="35" t="s">
        <v>869</v>
      </c>
      <c r="E1034" s="28" t="s">
        <v>867</v>
      </c>
      <c r="F1034" s="35" t="s">
        <v>108</v>
      </c>
      <c r="G1034" s="43" t="s">
        <v>928</v>
      </c>
      <c r="H1034" s="43">
        <v>1</v>
      </c>
      <c r="I1034" s="43">
        <v>1</v>
      </c>
      <c r="J1034" s="52">
        <v>540.73</v>
      </c>
      <c r="K1034" s="46">
        <f>J1034*I1034</f>
        <v>540.73</v>
      </c>
      <c r="L1034" s="35" t="s">
        <v>16</v>
      </c>
      <c r="M1034" s="35"/>
      <c r="N1034" s="35"/>
      <c r="O1034" s="35" t="s">
        <v>872</v>
      </c>
    </row>
    <row r="1035" spans="1:15" ht="56.25">
      <c r="A1035" s="35"/>
      <c r="B1035" s="42">
        <v>11</v>
      </c>
      <c r="C1035" s="198" t="s">
        <v>868</v>
      </c>
      <c r="D1035" s="35" t="s">
        <v>869</v>
      </c>
      <c r="E1035" s="28" t="s">
        <v>867</v>
      </c>
      <c r="F1035" s="35" t="s">
        <v>108</v>
      </c>
      <c r="G1035" s="43" t="s">
        <v>928</v>
      </c>
      <c r="H1035" s="43">
        <v>10</v>
      </c>
      <c r="I1035" s="43">
        <v>10</v>
      </c>
      <c r="J1035" s="52">
        <v>593.79</v>
      </c>
      <c r="K1035" s="46">
        <f>J1035*I1035</f>
        <v>5937.9</v>
      </c>
      <c r="L1035" s="35" t="s">
        <v>16</v>
      </c>
      <c r="M1035" s="35"/>
      <c r="N1035" s="35"/>
      <c r="O1035" s="35" t="s">
        <v>870</v>
      </c>
    </row>
    <row r="1036" spans="1:15" ht="56.25">
      <c r="A1036" s="35"/>
      <c r="B1036" s="42">
        <v>11</v>
      </c>
      <c r="C1036" s="198" t="s">
        <v>871</v>
      </c>
      <c r="D1036" s="35" t="s">
        <v>869</v>
      </c>
      <c r="E1036" s="28" t="s">
        <v>959</v>
      </c>
      <c r="F1036" s="35" t="s">
        <v>108</v>
      </c>
      <c r="G1036" s="43" t="s">
        <v>955</v>
      </c>
      <c r="H1036" s="43">
        <v>24</v>
      </c>
      <c r="I1036" s="43">
        <v>24</v>
      </c>
      <c r="J1036" s="52">
        <v>574.75</v>
      </c>
      <c r="K1036" s="46">
        <f>J1036*I1036</f>
        <v>13794</v>
      </c>
      <c r="L1036" s="35" t="s">
        <v>16</v>
      </c>
      <c r="M1036" s="35"/>
      <c r="N1036" s="35"/>
      <c r="O1036" s="35" t="s">
        <v>872</v>
      </c>
    </row>
    <row r="1037" spans="1:15" ht="18.75">
      <c r="A1037" s="35"/>
      <c r="B1037" s="42"/>
      <c r="C1037" s="198"/>
      <c r="D1037" s="35"/>
      <c r="E1037" s="35"/>
      <c r="F1037" s="35"/>
      <c r="G1037" s="43"/>
      <c r="H1037" s="47">
        <f>H1032+H1033+H1034+H1035+H1036</f>
        <v>62</v>
      </c>
      <c r="I1037" s="47">
        <f>I1032+I1033+I1034+I1035+I1036</f>
        <v>62</v>
      </c>
      <c r="J1037" s="48"/>
      <c r="K1037" s="48">
        <f>K1032+K1033+K1034+K1035+K1036</f>
        <v>26200.75</v>
      </c>
      <c r="L1037" s="35"/>
      <c r="M1037" s="35"/>
      <c r="N1037" s="35"/>
      <c r="O1037" s="35"/>
    </row>
    <row r="1038" spans="1:15" s="123" customFormat="1" ht="37.5">
      <c r="A1038" s="118"/>
      <c r="B1038" s="119">
        <v>11</v>
      </c>
      <c r="C1038" s="183" t="s">
        <v>538</v>
      </c>
      <c r="D1038" s="118" t="s">
        <v>539</v>
      </c>
      <c r="E1038" s="118" t="s">
        <v>568</v>
      </c>
      <c r="F1038" s="118" t="s">
        <v>108</v>
      </c>
      <c r="G1038" s="120" t="s">
        <v>116</v>
      </c>
      <c r="H1038" s="120">
        <v>16</v>
      </c>
      <c r="I1038" s="120">
        <v>16</v>
      </c>
      <c r="J1038" s="121">
        <v>347.38</v>
      </c>
      <c r="K1038" s="122">
        <f t="shared" ref="K1038:K1039" si="110">I1038*J1038</f>
        <v>5558.08</v>
      </c>
      <c r="L1038" s="118" t="s">
        <v>176</v>
      </c>
      <c r="M1038" s="118"/>
      <c r="N1038" s="118"/>
      <c r="O1038" s="118" t="s">
        <v>787</v>
      </c>
    </row>
    <row r="1039" spans="1:15" s="123" customFormat="1" ht="37.5">
      <c r="A1039" s="118"/>
      <c r="B1039" s="119">
        <v>11</v>
      </c>
      <c r="C1039" s="183" t="s">
        <v>538</v>
      </c>
      <c r="D1039" s="118" t="s">
        <v>539</v>
      </c>
      <c r="E1039" s="118" t="s">
        <v>583</v>
      </c>
      <c r="F1039" s="118" t="s">
        <v>108</v>
      </c>
      <c r="G1039" s="120" t="s">
        <v>116</v>
      </c>
      <c r="H1039" s="120">
        <v>6</v>
      </c>
      <c r="I1039" s="120">
        <v>6</v>
      </c>
      <c r="J1039" s="121">
        <v>347.38</v>
      </c>
      <c r="K1039" s="122">
        <f t="shared" si="110"/>
        <v>2084.2799999999997</v>
      </c>
      <c r="L1039" s="118" t="s">
        <v>176</v>
      </c>
      <c r="M1039" s="118"/>
      <c r="N1039" s="118"/>
      <c r="O1039" s="118" t="s">
        <v>787</v>
      </c>
    </row>
    <row r="1040" spans="1:15" ht="18.75">
      <c r="A1040" s="35"/>
      <c r="B1040" s="42"/>
      <c r="C1040" s="198"/>
      <c r="D1040" s="35"/>
      <c r="E1040" s="35"/>
      <c r="F1040" s="35"/>
      <c r="G1040" s="43"/>
      <c r="H1040" s="43"/>
      <c r="I1040" s="43"/>
      <c r="J1040" s="52"/>
      <c r="K1040" s="46"/>
      <c r="L1040" s="35"/>
      <c r="M1040" s="35"/>
      <c r="N1040" s="35"/>
      <c r="O1040" s="35"/>
    </row>
    <row r="1041" spans="1:15" ht="18.75">
      <c r="A1041" s="35"/>
      <c r="B1041" s="42"/>
      <c r="C1041" s="198"/>
      <c r="D1041" s="35"/>
      <c r="E1041" s="35"/>
      <c r="F1041" s="35"/>
      <c r="G1041" s="43"/>
      <c r="H1041" s="47">
        <f>H1038+H1039+H1040</f>
        <v>22</v>
      </c>
      <c r="I1041" s="47">
        <f>I1038+I1039+I1040</f>
        <v>22</v>
      </c>
      <c r="J1041" s="48"/>
      <c r="K1041" s="48">
        <f>K1038+K1039+K1040</f>
        <v>7642.36</v>
      </c>
      <c r="L1041" s="35"/>
      <c r="M1041" s="35"/>
      <c r="N1041" s="35"/>
      <c r="O1041" s="35"/>
    </row>
    <row r="1042" spans="1:15" s="123" customFormat="1" ht="37.5">
      <c r="A1042" s="118"/>
      <c r="B1042" s="119">
        <v>11</v>
      </c>
      <c r="C1042" s="183" t="s">
        <v>545</v>
      </c>
      <c r="D1042" s="118" t="s">
        <v>453</v>
      </c>
      <c r="E1042" s="118" t="s">
        <v>571</v>
      </c>
      <c r="F1042" s="118" t="s">
        <v>108</v>
      </c>
      <c r="G1042" s="120" t="s">
        <v>116</v>
      </c>
      <c r="H1042" s="119">
        <v>20</v>
      </c>
      <c r="I1042" s="119">
        <v>20</v>
      </c>
      <c r="J1042" s="124">
        <v>175</v>
      </c>
      <c r="K1042" s="122">
        <f>I1042*J1042</f>
        <v>3500</v>
      </c>
      <c r="L1042" s="118" t="s">
        <v>315</v>
      </c>
      <c r="M1042" s="118"/>
      <c r="N1042" s="118"/>
      <c r="O1042" s="118" t="s">
        <v>788</v>
      </c>
    </row>
    <row r="1043" spans="1:15" s="172" customFormat="1" ht="37.5">
      <c r="A1043" s="35"/>
      <c r="B1043" s="42">
        <v>11</v>
      </c>
      <c r="C1043" s="198" t="s">
        <v>879</v>
      </c>
      <c r="D1043" s="35" t="s">
        <v>880</v>
      </c>
      <c r="E1043" s="200" t="s">
        <v>867</v>
      </c>
      <c r="F1043" s="35" t="s">
        <v>108</v>
      </c>
      <c r="G1043" s="43" t="s">
        <v>827</v>
      </c>
      <c r="H1043" s="42">
        <v>2</v>
      </c>
      <c r="I1043" s="42">
        <v>2</v>
      </c>
      <c r="J1043" s="54">
        <v>579.59</v>
      </c>
      <c r="K1043" s="46">
        <v>1159.18</v>
      </c>
      <c r="L1043" s="35" t="s">
        <v>315</v>
      </c>
      <c r="M1043" s="35"/>
      <c r="N1043" s="35"/>
      <c r="O1043" s="35" t="s">
        <v>881</v>
      </c>
    </row>
    <row r="1044" spans="1:15" ht="18.75">
      <c r="A1044" s="35"/>
      <c r="B1044" s="42"/>
      <c r="C1044" s="198"/>
      <c r="D1044" s="35"/>
      <c r="E1044" s="35"/>
      <c r="F1044" s="35"/>
      <c r="G1044" s="43"/>
      <c r="H1044" s="42"/>
      <c r="I1044" s="42"/>
      <c r="J1044" s="54"/>
      <c r="K1044" s="46"/>
      <c r="L1044" s="35"/>
      <c r="M1044" s="35"/>
      <c r="N1044" s="35"/>
      <c r="O1044" s="35"/>
    </row>
    <row r="1045" spans="1:15" ht="18.75">
      <c r="A1045" s="35"/>
      <c r="B1045" s="43"/>
      <c r="C1045" s="198"/>
      <c r="D1045" s="35"/>
      <c r="E1045" s="35"/>
      <c r="F1045" s="35"/>
      <c r="G1045" s="43"/>
      <c r="H1045" s="47">
        <f>H1042+H1043+H1044</f>
        <v>22</v>
      </c>
      <c r="I1045" s="47">
        <f>I1042+I1043+I1044</f>
        <v>22</v>
      </c>
      <c r="J1045" s="48"/>
      <c r="K1045" s="48">
        <f>K1042+K1043+K1044</f>
        <v>4659.18</v>
      </c>
      <c r="L1045" s="35"/>
      <c r="M1045" s="35"/>
      <c r="N1045" s="35"/>
      <c r="O1045" s="35"/>
    </row>
    <row r="1046" spans="1:15" s="123" customFormat="1" ht="93.75">
      <c r="A1046" s="118"/>
      <c r="B1046" s="119">
        <v>11</v>
      </c>
      <c r="C1046" s="142" t="s">
        <v>544</v>
      </c>
      <c r="D1046" s="145" t="s">
        <v>555</v>
      </c>
      <c r="E1046" s="118" t="s">
        <v>850</v>
      </c>
      <c r="F1046" s="118" t="s">
        <v>108</v>
      </c>
      <c r="G1046" s="120" t="s">
        <v>116</v>
      </c>
      <c r="H1046" s="119">
        <v>15</v>
      </c>
      <c r="I1046" s="119">
        <v>15</v>
      </c>
      <c r="J1046" s="124">
        <v>311.52</v>
      </c>
      <c r="K1046" s="122">
        <f t="shared" ref="K1046:K1048" si="111">I1046*J1046</f>
        <v>4672.7999999999993</v>
      </c>
      <c r="L1046" s="118" t="s">
        <v>176</v>
      </c>
      <c r="M1046" s="118"/>
      <c r="N1046" s="118"/>
      <c r="O1046" s="118" t="s">
        <v>789</v>
      </c>
    </row>
    <row r="1047" spans="1:15" s="123" customFormat="1" ht="93.75">
      <c r="A1047" s="118"/>
      <c r="B1047" s="119">
        <v>11</v>
      </c>
      <c r="C1047" s="142" t="s">
        <v>544</v>
      </c>
      <c r="D1047" s="145" t="s">
        <v>555</v>
      </c>
      <c r="E1047" s="118" t="s">
        <v>574</v>
      </c>
      <c r="F1047" s="118" t="s">
        <v>108</v>
      </c>
      <c r="G1047" s="120" t="s">
        <v>116</v>
      </c>
      <c r="H1047" s="119">
        <v>10</v>
      </c>
      <c r="I1047" s="119">
        <v>10</v>
      </c>
      <c r="J1047" s="124">
        <v>311.52</v>
      </c>
      <c r="K1047" s="122">
        <f t="shared" si="111"/>
        <v>3115.2</v>
      </c>
      <c r="L1047" s="118" t="s">
        <v>176</v>
      </c>
      <c r="M1047" s="118"/>
      <c r="N1047" s="118"/>
      <c r="O1047" s="118" t="s">
        <v>789</v>
      </c>
    </row>
    <row r="1048" spans="1:15" ht="93.75">
      <c r="A1048" s="35"/>
      <c r="B1048" s="42">
        <v>11</v>
      </c>
      <c r="C1048" s="201" t="s">
        <v>895</v>
      </c>
      <c r="D1048" s="202" t="s">
        <v>555</v>
      </c>
      <c r="E1048" s="200" t="s">
        <v>867</v>
      </c>
      <c r="F1048" s="35" t="s">
        <v>108</v>
      </c>
      <c r="G1048" s="43" t="s">
        <v>827</v>
      </c>
      <c r="H1048" s="42">
        <v>5</v>
      </c>
      <c r="I1048" s="42">
        <v>5</v>
      </c>
      <c r="J1048" s="54">
        <v>646.86</v>
      </c>
      <c r="K1048" s="46">
        <f t="shared" si="111"/>
        <v>3234.3</v>
      </c>
      <c r="L1048" s="35" t="s">
        <v>176</v>
      </c>
      <c r="M1048" s="35"/>
      <c r="N1048" s="35"/>
      <c r="O1048" s="35" t="s">
        <v>896</v>
      </c>
    </row>
    <row r="1049" spans="1:15" ht="18.75">
      <c r="A1049" s="35"/>
      <c r="B1049" s="43"/>
      <c r="C1049" s="198"/>
      <c r="D1049" s="35"/>
      <c r="E1049" s="35"/>
      <c r="F1049" s="35"/>
      <c r="G1049" s="43"/>
      <c r="H1049" s="47">
        <f>H1046+H1047+H1048</f>
        <v>30</v>
      </c>
      <c r="I1049" s="47">
        <f>I1046+I1047+I1048</f>
        <v>30</v>
      </c>
      <c r="J1049" s="48"/>
      <c r="K1049" s="48">
        <f>K1046+K1047+K1048</f>
        <v>11022.3</v>
      </c>
      <c r="L1049" s="35"/>
      <c r="M1049" s="35"/>
      <c r="N1049" s="35"/>
      <c r="O1049" s="35"/>
    </row>
    <row r="1050" spans="1:15" s="123" customFormat="1" ht="37.5">
      <c r="A1050" s="118"/>
      <c r="B1050" s="119">
        <v>11</v>
      </c>
      <c r="C1050" s="140" t="s">
        <v>546</v>
      </c>
      <c r="D1050" s="118" t="s">
        <v>493</v>
      </c>
      <c r="E1050" s="118" t="s">
        <v>321</v>
      </c>
      <c r="F1050" s="118" t="s">
        <v>108</v>
      </c>
      <c r="G1050" s="120" t="s">
        <v>116</v>
      </c>
      <c r="H1050" s="119">
        <v>25</v>
      </c>
      <c r="I1050" s="119">
        <v>25</v>
      </c>
      <c r="J1050" s="124">
        <v>285.56</v>
      </c>
      <c r="K1050" s="122">
        <f>J1050*I1050</f>
        <v>7139</v>
      </c>
      <c r="L1050" s="118" t="s">
        <v>16</v>
      </c>
      <c r="M1050" s="118"/>
      <c r="N1050" s="118"/>
      <c r="O1050" s="118" t="s">
        <v>779</v>
      </c>
    </row>
    <row r="1051" spans="1:15" s="123" customFormat="1" ht="37.5">
      <c r="A1051" s="118"/>
      <c r="B1051" s="119">
        <v>11</v>
      </c>
      <c r="C1051" s="140" t="s">
        <v>546</v>
      </c>
      <c r="D1051" s="118" t="s">
        <v>493</v>
      </c>
      <c r="E1051" s="118" t="s">
        <v>581</v>
      </c>
      <c r="F1051" s="118" t="s">
        <v>108</v>
      </c>
      <c r="G1051" s="120" t="s">
        <v>116</v>
      </c>
      <c r="H1051" s="119">
        <v>10</v>
      </c>
      <c r="I1051" s="119">
        <v>10</v>
      </c>
      <c r="J1051" s="124">
        <v>285.56</v>
      </c>
      <c r="K1051" s="122">
        <f>J1051*I1051</f>
        <v>2855.6</v>
      </c>
      <c r="L1051" s="118" t="s">
        <v>16</v>
      </c>
      <c r="M1051" s="118"/>
      <c r="N1051" s="118"/>
      <c r="O1051" s="118" t="s">
        <v>779</v>
      </c>
    </row>
    <row r="1052" spans="1:15" s="172" customFormat="1" ht="37.5">
      <c r="A1052" s="35"/>
      <c r="B1052" s="43">
        <v>11</v>
      </c>
      <c r="C1052" s="115" t="s">
        <v>546</v>
      </c>
      <c r="D1052" s="35" t="s">
        <v>493</v>
      </c>
      <c r="E1052" s="28" t="s">
        <v>855</v>
      </c>
      <c r="F1052" s="35" t="s">
        <v>108</v>
      </c>
      <c r="G1052" s="43" t="s">
        <v>827</v>
      </c>
      <c r="H1052" s="42">
        <v>5</v>
      </c>
      <c r="I1052" s="42">
        <v>5</v>
      </c>
      <c r="J1052" s="54">
        <v>611.88</v>
      </c>
      <c r="K1052" s="46">
        <f t="shared" ref="K1052" si="112">J1052*I1052</f>
        <v>3059.4</v>
      </c>
      <c r="L1052" s="35" t="s">
        <v>16</v>
      </c>
      <c r="M1052" s="35"/>
      <c r="N1052" s="35"/>
      <c r="O1052" s="35" t="s">
        <v>866</v>
      </c>
    </row>
    <row r="1053" spans="1:15" s="172" customFormat="1" ht="37.5">
      <c r="A1053" s="35"/>
      <c r="B1053" s="42">
        <v>11</v>
      </c>
      <c r="C1053" s="115" t="s">
        <v>546</v>
      </c>
      <c r="D1053" s="35" t="s">
        <v>493</v>
      </c>
      <c r="E1053" s="35" t="s">
        <v>957</v>
      </c>
      <c r="F1053" s="35" t="s">
        <v>108</v>
      </c>
      <c r="G1053" s="43" t="s">
        <v>955</v>
      </c>
      <c r="H1053" s="42">
        <v>20</v>
      </c>
      <c r="I1053" s="42">
        <v>20</v>
      </c>
      <c r="J1053" s="54">
        <v>650.65</v>
      </c>
      <c r="K1053" s="46">
        <f>J1053*I1053</f>
        <v>13013</v>
      </c>
      <c r="L1053" s="35" t="s">
        <v>16</v>
      </c>
      <c r="M1053" s="35"/>
      <c r="N1053" s="35"/>
      <c r="O1053" s="35" t="s">
        <v>958</v>
      </c>
    </row>
    <row r="1054" spans="1:15" ht="18.75">
      <c r="A1054" s="35"/>
      <c r="B1054" s="43"/>
      <c r="C1054" s="198"/>
      <c r="D1054" s="35"/>
      <c r="E1054" s="35"/>
      <c r="F1054" s="35"/>
      <c r="G1054" s="43"/>
      <c r="H1054" s="47">
        <f>H1050+H1051+H1052+H1053</f>
        <v>60</v>
      </c>
      <c r="I1054" s="47">
        <f>I1050+I1051+I1052+I1053</f>
        <v>60</v>
      </c>
      <c r="J1054" s="48"/>
      <c r="K1054" s="48">
        <f>K1050+K1051+K1052+K1053</f>
        <v>26067</v>
      </c>
      <c r="L1054" s="35"/>
      <c r="M1054" s="35"/>
      <c r="N1054" s="35"/>
      <c r="O1054" s="35"/>
    </row>
    <row r="1055" spans="1:15" s="123" customFormat="1" ht="37.5">
      <c r="A1055" s="118"/>
      <c r="B1055" s="119">
        <v>11</v>
      </c>
      <c r="C1055" s="183" t="s">
        <v>309</v>
      </c>
      <c r="D1055" s="118" t="s">
        <v>310</v>
      </c>
      <c r="E1055" s="118" t="s">
        <v>321</v>
      </c>
      <c r="F1055" s="118" t="s">
        <v>108</v>
      </c>
      <c r="G1055" s="120" t="s">
        <v>116</v>
      </c>
      <c r="H1055" s="119">
        <v>1</v>
      </c>
      <c r="I1055" s="119">
        <v>1</v>
      </c>
      <c r="J1055" s="124">
        <v>229.9</v>
      </c>
      <c r="K1055" s="122">
        <f>J1055*I1055</f>
        <v>229.9</v>
      </c>
      <c r="L1055" s="118" t="s">
        <v>16</v>
      </c>
      <c r="M1055" s="118"/>
      <c r="N1055" s="118"/>
      <c r="O1055" s="118" t="s">
        <v>792</v>
      </c>
    </row>
    <row r="1056" spans="1:15" s="123" customFormat="1" ht="37.5">
      <c r="A1056" s="118"/>
      <c r="B1056" s="119">
        <v>11</v>
      </c>
      <c r="C1056" s="183" t="s">
        <v>309</v>
      </c>
      <c r="D1056" s="118" t="s">
        <v>310</v>
      </c>
      <c r="E1056" s="118" t="s">
        <v>567</v>
      </c>
      <c r="F1056" s="118" t="s">
        <v>108</v>
      </c>
      <c r="G1056" s="120" t="s">
        <v>116</v>
      </c>
      <c r="H1056" s="119">
        <v>9</v>
      </c>
      <c r="I1056" s="119">
        <v>9</v>
      </c>
      <c r="J1056" s="124">
        <v>229.9</v>
      </c>
      <c r="K1056" s="122">
        <f>J1056*I1056</f>
        <v>2069.1</v>
      </c>
      <c r="L1056" s="118" t="s">
        <v>16</v>
      </c>
      <c r="M1056" s="118"/>
      <c r="N1056" s="118"/>
      <c r="O1056" s="118" t="s">
        <v>792</v>
      </c>
    </row>
    <row r="1057" spans="1:15" s="123" customFormat="1" ht="37.5">
      <c r="A1057" s="118"/>
      <c r="B1057" s="119">
        <v>11</v>
      </c>
      <c r="C1057" s="183" t="s">
        <v>309</v>
      </c>
      <c r="D1057" s="118" t="s">
        <v>310</v>
      </c>
      <c r="E1057" s="118" t="s">
        <v>574</v>
      </c>
      <c r="F1057" s="118" t="s">
        <v>108</v>
      </c>
      <c r="G1057" s="120" t="s">
        <v>116</v>
      </c>
      <c r="H1057" s="119">
        <v>11</v>
      </c>
      <c r="I1057" s="119">
        <v>11</v>
      </c>
      <c r="J1057" s="124">
        <v>229.9</v>
      </c>
      <c r="K1057" s="122">
        <f>J1057*I1057</f>
        <v>2528.9</v>
      </c>
      <c r="L1057" s="118" t="s">
        <v>16</v>
      </c>
      <c r="M1057" s="118"/>
      <c r="N1057" s="118"/>
      <c r="O1057" s="118" t="s">
        <v>792</v>
      </c>
    </row>
    <row r="1058" spans="1:15" ht="18.75">
      <c r="A1058" s="35"/>
      <c r="B1058" s="43"/>
      <c r="C1058" s="198"/>
      <c r="D1058" s="35"/>
      <c r="E1058" s="35"/>
      <c r="F1058" s="35"/>
      <c r="G1058" s="43"/>
      <c r="H1058" s="42"/>
      <c r="I1058" s="42"/>
      <c r="J1058" s="54"/>
      <c r="K1058" s="46">
        <v>0</v>
      </c>
      <c r="L1058" s="35"/>
      <c r="M1058" s="35"/>
      <c r="N1058" s="35"/>
      <c r="O1058" s="35"/>
    </row>
    <row r="1059" spans="1:15" ht="18.75">
      <c r="A1059" s="35"/>
      <c r="B1059" s="43"/>
      <c r="C1059" s="198"/>
      <c r="D1059" s="35"/>
      <c r="E1059" s="35"/>
      <c r="F1059" s="35"/>
      <c r="G1059" s="43"/>
      <c r="H1059" s="42"/>
      <c r="I1059" s="42"/>
      <c r="J1059" s="54"/>
      <c r="K1059" s="46">
        <f t="shared" ref="K1059" si="113">J1059*I1059</f>
        <v>0</v>
      </c>
      <c r="L1059" s="35"/>
      <c r="M1059" s="35"/>
      <c r="N1059" s="35"/>
      <c r="O1059" s="35"/>
    </row>
    <row r="1060" spans="1:15" ht="18.75">
      <c r="A1060" s="35"/>
      <c r="B1060" s="43"/>
      <c r="C1060" s="198"/>
      <c r="D1060" s="35"/>
      <c r="E1060" s="35"/>
      <c r="F1060" s="35"/>
      <c r="G1060" s="43"/>
      <c r="H1060" s="47">
        <f>H1055+H1056+H1057+H1058+H1059</f>
        <v>21</v>
      </c>
      <c r="I1060" s="47">
        <f>I1055+I1056+I1057+I1058+I1059</f>
        <v>21</v>
      </c>
      <c r="J1060" s="48"/>
      <c r="K1060" s="48">
        <f>K1055+K1056+K1057+K1058+K1059</f>
        <v>4827.8999999999996</v>
      </c>
      <c r="L1060" s="35"/>
      <c r="M1060" s="35"/>
      <c r="N1060" s="35"/>
      <c r="O1060" s="35"/>
    </row>
    <row r="1061" spans="1:15" ht="18.75">
      <c r="A1061" s="28"/>
      <c r="B1061" s="62"/>
      <c r="C1061" s="28"/>
      <c r="D1061" s="28"/>
      <c r="E1061" s="28"/>
      <c r="F1061" s="28"/>
      <c r="G1061" s="60"/>
      <c r="H1061" s="192"/>
      <c r="I1061" s="192"/>
      <c r="J1061" s="192"/>
      <c r="K1061" s="195"/>
      <c r="L1061" s="28"/>
      <c r="M1061" s="28"/>
      <c r="N1061" s="28"/>
      <c r="O1061" s="28"/>
    </row>
    <row r="1062" spans="1:15" ht="18.75">
      <c r="A1062" s="28"/>
      <c r="B1062" s="62"/>
      <c r="C1062" s="28"/>
      <c r="D1062" s="28"/>
      <c r="E1062" s="28"/>
      <c r="F1062" s="28"/>
      <c r="G1062" s="60"/>
      <c r="H1062" s="215"/>
      <c r="I1062" s="215"/>
      <c r="J1062" s="215"/>
      <c r="K1062" s="195"/>
      <c r="L1062" s="28"/>
      <c r="M1062" s="28"/>
      <c r="N1062" s="28"/>
      <c r="O1062" s="28"/>
    </row>
    <row r="1063" spans="1:15" s="123" customFormat="1" ht="18.75">
      <c r="A1063" s="118"/>
      <c r="B1063" s="126"/>
      <c r="C1063" s="125"/>
      <c r="D1063" s="125"/>
      <c r="E1063" s="125"/>
      <c r="F1063" s="125"/>
      <c r="G1063" s="128"/>
      <c r="H1063" s="188"/>
      <c r="I1063" s="188"/>
      <c r="J1063" s="188"/>
      <c r="K1063" s="190"/>
      <c r="L1063" s="125"/>
      <c r="M1063" s="125"/>
      <c r="N1063" s="125"/>
      <c r="O1063" s="118"/>
    </row>
    <row r="1064" spans="1:15" s="123" customFormat="1" ht="18.75">
      <c r="A1064" s="118"/>
      <c r="B1064" s="126"/>
      <c r="C1064" s="125"/>
      <c r="D1064" s="125"/>
      <c r="E1064" s="125"/>
      <c r="F1064" s="125"/>
      <c r="G1064" s="128"/>
      <c r="H1064" s="188"/>
      <c r="I1064" s="188"/>
      <c r="J1064" s="188"/>
      <c r="K1064" s="190"/>
      <c r="L1064" s="125"/>
      <c r="M1064" s="125"/>
      <c r="N1064" s="125"/>
      <c r="O1064" s="118"/>
    </row>
    <row r="1065" spans="1:15" ht="18.75">
      <c r="A1065" s="27"/>
      <c r="B1065" s="62"/>
      <c r="C1065" s="28"/>
      <c r="D1065" s="28"/>
      <c r="E1065" s="71"/>
      <c r="F1065" s="28"/>
      <c r="G1065" s="60"/>
      <c r="H1065" s="192"/>
      <c r="I1065" s="192"/>
      <c r="J1065" s="192"/>
      <c r="K1065" s="195"/>
      <c r="L1065" s="28"/>
      <c r="M1065" s="28"/>
      <c r="N1065" s="28"/>
      <c r="O1065" s="27"/>
    </row>
    <row r="1066" spans="1:15" ht="18.75">
      <c r="A1066" s="27"/>
      <c r="B1066" s="62"/>
      <c r="C1066" s="28"/>
      <c r="D1066" s="28"/>
      <c r="E1066" s="71"/>
      <c r="F1066" s="28"/>
      <c r="G1066" s="60"/>
      <c r="H1066" s="192"/>
      <c r="I1066" s="192"/>
      <c r="J1066" s="192"/>
      <c r="K1066" s="195"/>
      <c r="L1066" s="28"/>
      <c r="M1066" s="28"/>
      <c r="N1066" s="28"/>
      <c r="O1066" s="27"/>
    </row>
    <row r="1067" spans="1:15" ht="18.75">
      <c r="A1067" s="27"/>
      <c r="B1067" s="62"/>
      <c r="C1067" s="28"/>
      <c r="D1067" s="28"/>
      <c r="E1067" s="28"/>
      <c r="F1067" s="28"/>
      <c r="G1067" s="60"/>
      <c r="H1067" s="192"/>
      <c r="I1067" s="192"/>
      <c r="J1067" s="192"/>
      <c r="K1067" s="195"/>
      <c r="L1067" s="28"/>
      <c r="M1067" s="28"/>
      <c r="N1067" s="28"/>
      <c r="O1067" s="27"/>
    </row>
    <row r="1068" spans="1:15" ht="18.75">
      <c r="A1068" s="27"/>
      <c r="B1068" s="62"/>
      <c r="C1068" s="28"/>
      <c r="D1068" s="28"/>
      <c r="E1068" s="28"/>
      <c r="F1068" s="28"/>
      <c r="G1068" s="60"/>
      <c r="H1068" s="192"/>
      <c r="I1068" s="192"/>
      <c r="J1068" s="192"/>
      <c r="K1068" s="195"/>
      <c r="L1068" s="28"/>
      <c r="M1068" s="28"/>
      <c r="N1068" s="28"/>
      <c r="O1068" s="27"/>
    </row>
    <row r="1069" spans="1:15" ht="18.75">
      <c r="A1069" s="27"/>
      <c r="B1069" s="62"/>
      <c r="C1069" s="28"/>
      <c r="D1069" s="28"/>
      <c r="E1069" s="28"/>
      <c r="F1069" s="28"/>
      <c r="G1069" s="60"/>
      <c r="H1069" s="192"/>
      <c r="I1069" s="192"/>
      <c r="J1069" s="192"/>
      <c r="K1069" s="195"/>
      <c r="L1069" s="28"/>
      <c r="M1069" s="28"/>
      <c r="N1069" s="28"/>
      <c r="O1069" s="28"/>
    </row>
    <row r="1070" spans="1:15" ht="18.75">
      <c r="A1070" s="27"/>
      <c r="B1070" s="62"/>
      <c r="C1070" s="28"/>
      <c r="D1070" s="28"/>
      <c r="E1070" s="28"/>
      <c r="F1070" s="28"/>
      <c r="G1070" s="60"/>
      <c r="H1070" s="192"/>
      <c r="I1070" s="192"/>
      <c r="J1070" s="192"/>
      <c r="K1070" s="195"/>
      <c r="L1070" s="28"/>
      <c r="M1070" s="28"/>
      <c r="N1070" s="28"/>
      <c r="O1070" s="28"/>
    </row>
    <row r="1071" spans="1:15" ht="18.75">
      <c r="A1071" s="28"/>
      <c r="B1071" s="62"/>
      <c r="C1071" s="28"/>
      <c r="D1071" s="28"/>
      <c r="E1071" s="28"/>
      <c r="F1071" s="28"/>
      <c r="G1071" s="60"/>
      <c r="H1071" s="215"/>
      <c r="I1071" s="215"/>
      <c r="J1071" s="215"/>
      <c r="K1071" s="195"/>
      <c r="L1071" s="28"/>
      <c r="M1071" s="28"/>
      <c r="N1071" s="28"/>
      <c r="O1071" s="28"/>
    </row>
    <row r="1072" spans="1:15" s="123" customFormat="1" ht="18.75">
      <c r="A1072" s="125"/>
      <c r="B1072" s="126"/>
      <c r="C1072" s="125"/>
      <c r="D1072" s="125"/>
      <c r="E1072" s="125"/>
      <c r="F1072" s="125"/>
      <c r="G1072" s="128"/>
      <c r="H1072" s="188"/>
      <c r="I1072" s="217"/>
      <c r="J1072" s="188"/>
      <c r="K1072" s="190"/>
      <c r="L1072" s="125"/>
      <c r="M1072" s="125"/>
      <c r="N1072" s="125"/>
      <c r="O1072" s="118"/>
    </row>
    <row r="1073" spans="1:15" s="123" customFormat="1" ht="18.75">
      <c r="A1073" s="125"/>
      <c r="B1073" s="126"/>
      <c r="C1073" s="125"/>
      <c r="D1073" s="125"/>
      <c r="E1073" s="125"/>
      <c r="F1073" s="125"/>
      <c r="G1073" s="128"/>
      <c r="H1073" s="188"/>
      <c r="I1073" s="188"/>
      <c r="J1073" s="188"/>
      <c r="K1073" s="190"/>
      <c r="L1073" s="125"/>
      <c r="M1073" s="125"/>
      <c r="N1073" s="125"/>
      <c r="O1073" s="118"/>
    </row>
    <row r="1074" spans="1:15" s="123" customFormat="1" ht="18.75">
      <c r="A1074" s="125"/>
      <c r="B1074" s="126"/>
      <c r="C1074" s="125"/>
      <c r="D1074" s="125"/>
      <c r="E1074" s="125"/>
      <c r="F1074" s="125"/>
      <c r="G1074" s="128"/>
      <c r="H1074" s="188"/>
      <c r="I1074" s="188"/>
      <c r="J1074" s="188"/>
      <c r="K1074" s="190"/>
      <c r="L1074" s="125"/>
      <c r="M1074" s="125"/>
      <c r="N1074" s="125"/>
      <c r="O1074" s="118"/>
    </row>
    <row r="1075" spans="1:15" s="123" customFormat="1" ht="18.75">
      <c r="A1075" s="125"/>
      <c r="B1075" s="126"/>
      <c r="C1075" s="125"/>
      <c r="D1075" s="125"/>
      <c r="E1075" s="125"/>
      <c r="F1075" s="125"/>
      <c r="G1075" s="128"/>
      <c r="H1075" s="188"/>
      <c r="I1075" s="188"/>
      <c r="J1075" s="188"/>
      <c r="K1075" s="190"/>
      <c r="L1075" s="125"/>
      <c r="M1075" s="125"/>
      <c r="N1075" s="125"/>
      <c r="O1075" s="118"/>
    </row>
    <row r="1076" spans="1:15" ht="18.75">
      <c r="A1076" s="28"/>
      <c r="B1076" s="62"/>
      <c r="C1076" s="28"/>
      <c r="D1076" s="28"/>
      <c r="E1076" s="28"/>
      <c r="F1076" s="28"/>
      <c r="G1076" s="60"/>
      <c r="H1076" s="215"/>
      <c r="I1076" s="215"/>
      <c r="J1076" s="215"/>
      <c r="K1076" s="195"/>
      <c r="L1076" s="28"/>
      <c r="M1076" s="28"/>
      <c r="N1076" s="28"/>
      <c r="O1076" s="28"/>
    </row>
    <row r="1077" spans="1:15" ht="18.75">
      <c r="A1077" s="28"/>
      <c r="B1077" s="62"/>
      <c r="C1077" s="28"/>
      <c r="D1077" s="28"/>
      <c r="E1077" s="28"/>
      <c r="F1077" s="28"/>
      <c r="G1077" s="60"/>
      <c r="H1077" s="192"/>
      <c r="I1077" s="192"/>
      <c r="J1077" s="192"/>
      <c r="K1077" s="195"/>
      <c r="L1077" s="28"/>
      <c r="M1077" s="28"/>
      <c r="N1077" s="28"/>
      <c r="O1077" s="27"/>
    </row>
    <row r="1078" spans="1:15" ht="18.75">
      <c r="A1078" s="28"/>
      <c r="B1078" s="62"/>
      <c r="C1078" s="28"/>
      <c r="D1078" s="28"/>
      <c r="E1078" s="28"/>
      <c r="F1078" s="28"/>
      <c r="G1078" s="60"/>
      <c r="H1078" s="192"/>
      <c r="I1078" s="192"/>
      <c r="J1078" s="192"/>
      <c r="K1078" s="195"/>
      <c r="L1078" s="28"/>
      <c r="M1078" s="28"/>
      <c r="N1078" s="28"/>
      <c r="O1078" s="27"/>
    </row>
    <row r="1079" spans="1:15" ht="18.75">
      <c r="A1079" s="28"/>
      <c r="B1079" s="62"/>
      <c r="C1079" s="28"/>
      <c r="D1079" s="28"/>
      <c r="E1079" s="28"/>
      <c r="F1079" s="28"/>
      <c r="G1079" s="60"/>
      <c r="H1079" s="192"/>
      <c r="I1079" s="192"/>
      <c r="J1079" s="192"/>
      <c r="K1079" s="195"/>
      <c r="L1079" s="28"/>
      <c r="M1079" s="28"/>
      <c r="N1079" s="28"/>
      <c r="O1079" s="28"/>
    </row>
    <row r="1080" spans="1:15" ht="18.75">
      <c r="A1080" s="28"/>
      <c r="B1080" s="62"/>
      <c r="C1080" s="28"/>
      <c r="D1080" s="28"/>
      <c r="E1080" s="28"/>
      <c r="F1080" s="28"/>
      <c r="G1080" s="60"/>
      <c r="H1080" s="192"/>
      <c r="I1080" s="192"/>
      <c r="J1080" s="192"/>
      <c r="K1080" s="195"/>
      <c r="L1080" s="28"/>
      <c r="M1080" s="28"/>
      <c r="N1080" s="28"/>
      <c r="O1080" s="28"/>
    </row>
    <row r="1081" spans="1:15" ht="18.75">
      <c r="A1081" s="28"/>
      <c r="B1081" s="62"/>
      <c r="C1081" s="28"/>
      <c r="D1081" s="28"/>
      <c r="E1081" s="28"/>
      <c r="F1081" s="28"/>
      <c r="G1081" s="60"/>
      <c r="H1081" s="215"/>
      <c r="I1081" s="215"/>
      <c r="J1081" s="215"/>
      <c r="K1081" s="195"/>
      <c r="L1081" s="28"/>
      <c r="M1081" s="28"/>
      <c r="N1081" s="28"/>
      <c r="O1081" s="28"/>
    </row>
    <row r="1082" spans="1:15" ht="18.75">
      <c r="A1082" s="27"/>
      <c r="B1082" s="62"/>
      <c r="C1082" s="28"/>
      <c r="D1082" s="28"/>
      <c r="E1082" s="71"/>
      <c r="F1082" s="28"/>
      <c r="G1082" s="60"/>
      <c r="H1082" s="192"/>
      <c r="I1082" s="192"/>
      <c r="J1082" s="192"/>
      <c r="K1082" s="195"/>
      <c r="L1082" s="28"/>
      <c r="M1082" s="28"/>
      <c r="N1082" s="28"/>
      <c r="O1082" s="27"/>
    </row>
    <row r="1083" spans="1:15" ht="18.75">
      <c r="A1083" s="27"/>
      <c r="B1083" s="62"/>
      <c r="C1083" s="28"/>
      <c r="D1083" s="28"/>
      <c r="E1083" s="71"/>
      <c r="F1083" s="28"/>
      <c r="G1083" s="60"/>
      <c r="H1083" s="192"/>
      <c r="I1083" s="192"/>
      <c r="J1083" s="192"/>
      <c r="K1083" s="195"/>
      <c r="L1083" s="28"/>
      <c r="M1083" s="28"/>
      <c r="N1083" s="28"/>
      <c r="O1083" s="27"/>
    </row>
    <row r="1084" spans="1:15" ht="18.75">
      <c r="A1084" s="27"/>
      <c r="B1084" s="62"/>
      <c r="C1084" s="28"/>
      <c r="D1084" s="28"/>
      <c r="E1084" s="28"/>
      <c r="F1084" s="28"/>
      <c r="G1084" s="60"/>
      <c r="H1084" s="192"/>
      <c r="I1084" s="192"/>
      <c r="J1084" s="192"/>
      <c r="K1084" s="195"/>
      <c r="L1084" s="28"/>
      <c r="M1084" s="28"/>
      <c r="N1084" s="28"/>
      <c r="O1084" s="27"/>
    </row>
    <row r="1085" spans="1:15" ht="18.75">
      <c r="A1085" s="27"/>
      <c r="B1085" s="62"/>
      <c r="C1085" s="28"/>
      <c r="D1085" s="28"/>
      <c r="E1085" s="28"/>
      <c r="F1085" s="28"/>
      <c r="G1085" s="60"/>
      <c r="H1085" s="192"/>
      <c r="I1085" s="192"/>
      <c r="J1085" s="192"/>
      <c r="K1085" s="195"/>
      <c r="L1085" s="28"/>
      <c r="M1085" s="28"/>
      <c r="N1085" s="28"/>
      <c r="O1085" s="27"/>
    </row>
    <row r="1086" spans="1:15" ht="18.75">
      <c r="A1086" s="28"/>
      <c r="B1086" s="62"/>
      <c r="C1086" s="28"/>
      <c r="D1086" s="28"/>
      <c r="E1086" s="28"/>
      <c r="F1086" s="28"/>
      <c r="G1086" s="60"/>
      <c r="H1086" s="192"/>
      <c r="I1086" s="192"/>
      <c r="J1086" s="192"/>
      <c r="K1086" s="195"/>
      <c r="L1086" s="28"/>
      <c r="M1086" s="28"/>
      <c r="N1086" s="28"/>
      <c r="O1086" s="28"/>
    </row>
    <row r="1087" spans="1:15" ht="18.75">
      <c r="A1087" s="28"/>
      <c r="B1087" s="62"/>
      <c r="C1087" s="28"/>
      <c r="D1087" s="28"/>
      <c r="E1087" s="28"/>
      <c r="F1087" s="28"/>
      <c r="G1087" s="60"/>
      <c r="H1087" s="192"/>
      <c r="I1087" s="192"/>
      <c r="J1087" s="192"/>
      <c r="K1087" s="195"/>
      <c r="L1087" s="28"/>
      <c r="M1087" s="28"/>
      <c r="N1087" s="28"/>
      <c r="O1087" s="28"/>
    </row>
    <row r="1088" spans="1:15" ht="18.75">
      <c r="A1088" s="28"/>
      <c r="B1088" s="62"/>
      <c r="C1088" s="28"/>
      <c r="D1088" s="28"/>
      <c r="E1088" s="28"/>
      <c r="F1088" s="28"/>
      <c r="G1088" s="60"/>
      <c r="H1088" s="215"/>
      <c r="I1088" s="215"/>
      <c r="J1088" s="215"/>
      <c r="K1088" s="195"/>
      <c r="L1088" s="28"/>
      <c r="M1088" s="28"/>
      <c r="N1088" s="28"/>
      <c r="O1088" s="28"/>
    </row>
    <row r="1089" spans="1:15" s="123" customFormat="1" ht="18.75">
      <c r="A1089" s="125"/>
      <c r="B1089" s="126"/>
      <c r="C1089" s="125"/>
      <c r="D1089" s="125"/>
      <c r="E1089" s="125"/>
      <c r="F1089" s="125"/>
      <c r="G1089" s="128"/>
      <c r="H1089" s="188"/>
      <c r="I1089" s="188"/>
      <c r="J1089" s="188"/>
      <c r="K1089" s="190"/>
      <c r="L1089" s="125"/>
      <c r="M1089" s="125"/>
      <c r="N1089" s="125"/>
      <c r="O1089" s="118"/>
    </row>
    <row r="1090" spans="1:15" s="123" customFormat="1" ht="18.75">
      <c r="A1090" s="125"/>
      <c r="B1090" s="126"/>
      <c r="C1090" s="125"/>
      <c r="D1090" s="125"/>
      <c r="E1090" s="125"/>
      <c r="F1090" s="125"/>
      <c r="G1090" s="128"/>
      <c r="H1090" s="188"/>
      <c r="I1090" s="188"/>
      <c r="J1090" s="188"/>
      <c r="K1090" s="190"/>
      <c r="L1090" s="125"/>
      <c r="M1090" s="125"/>
      <c r="N1090" s="125"/>
      <c r="O1090" s="118"/>
    </row>
    <row r="1091" spans="1:15" s="123" customFormat="1" ht="18.75">
      <c r="A1091" s="125"/>
      <c r="B1091" s="126"/>
      <c r="C1091" s="125"/>
      <c r="D1091" s="125"/>
      <c r="E1091" s="125"/>
      <c r="F1091" s="125"/>
      <c r="G1091" s="128"/>
      <c r="H1091" s="188"/>
      <c r="I1091" s="188"/>
      <c r="J1091" s="188"/>
      <c r="K1091" s="190"/>
      <c r="L1091" s="125"/>
      <c r="M1091" s="125"/>
      <c r="N1091" s="125"/>
      <c r="O1091" s="118"/>
    </row>
    <row r="1092" spans="1:15" s="123" customFormat="1" ht="18.75">
      <c r="A1092" s="125"/>
      <c r="B1092" s="126"/>
      <c r="C1092" s="125"/>
      <c r="D1092" s="125"/>
      <c r="E1092" s="125"/>
      <c r="F1092" s="125"/>
      <c r="G1092" s="128"/>
      <c r="H1092" s="188"/>
      <c r="I1092" s="188"/>
      <c r="J1092" s="188"/>
      <c r="K1092" s="190"/>
      <c r="L1092" s="125"/>
      <c r="M1092" s="125"/>
      <c r="N1092" s="125"/>
      <c r="O1092" s="118"/>
    </row>
    <row r="1093" spans="1:15" ht="18.75">
      <c r="A1093" s="28"/>
      <c r="B1093" s="62"/>
      <c r="C1093" s="28"/>
      <c r="D1093" s="28"/>
      <c r="E1093" s="28"/>
      <c r="F1093" s="28"/>
      <c r="G1093" s="60"/>
      <c r="H1093" s="215"/>
      <c r="I1093" s="215"/>
      <c r="J1093" s="215"/>
      <c r="K1093" s="195"/>
      <c r="L1093" s="28"/>
      <c r="M1093" s="28"/>
      <c r="N1093" s="28"/>
      <c r="O1093" s="28"/>
    </row>
    <row r="1094" spans="1:15" ht="18.75">
      <c r="A1094" s="28"/>
      <c r="B1094" s="62"/>
      <c r="C1094" s="28"/>
      <c r="D1094" s="35"/>
      <c r="E1094" s="28"/>
      <c r="F1094" s="28"/>
      <c r="G1094" s="60"/>
      <c r="H1094" s="192"/>
      <c r="I1094" s="192"/>
      <c r="J1094" s="192"/>
      <c r="K1094" s="195"/>
      <c r="L1094" s="28"/>
      <c r="M1094" s="28"/>
      <c r="N1094" s="28"/>
      <c r="O1094" s="27"/>
    </row>
    <row r="1095" spans="1:15" ht="18.75">
      <c r="A1095" s="28"/>
      <c r="B1095" s="62"/>
      <c r="C1095" s="28"/>
      <c r="D1095" s="35"/>
      <c r="E1095" s="28"/>
      <c r="F1095" s="28"/>
      <c r="G1095" s="60"/>
      <c r="H1095" s="192"/>
      <c r="I1095" s="192"/>
      <c r="J1095" s="192"/>
      <c r="K1095" s="195"/>
      <c r="L1095" s="28"/>
      <c r="M1095" s="28"/>
      <c r="N1095" s="28"/>
      <c r="O1095" s="27"/>
    </row>
    <row r="1096" spans="1:15" ht="18.75">
      <c r="A1096" s="28"/>
      <c r="B1096" s="62"/>
      <c r="C1096" s="28"/>
      <c r="D1096" s="28"/>
      <c r="E1096" s="28"/>
      <c r="F1096" s="28"/>
      <c r="G1096" s="60"/>
      <c r="H1096" s="192"/>
      <c r="I1096" s="192"/>
      <c r="J1096" s="192"/>
      <c r="K1096" s="195"/>
      <c r="L1096" s="28"/>
      <c r="M1096" s="28"/>
      <c r="N1096" s="28"/>
      <c r="O1096" s="28"/>
    </row>
    <row r="1097" spans="1:15" ht="18.75">
      <c r="A1097" s="28"/>
      <c r="B1097" s="62"/>
      <c r="C1097" s="28"/>
      <c r="D1097" s="28"/>
      <c r="E1097" s="28"/>
      <c r="F1097" s="28"/>
      <c r="G1097" s="60"/>
      <c r="H1097" s="192"/>
      <c r="I1097" s="192"/>
      <c r="J1097" s="192"/>
      <c r="K1097" s="195"/>
      <c r="L1097" s="28"/>
      <c r="M1097" s="28"/>
      <c r="N1097" s="28"/>
      <c r="O1097" s="28"/>
    </row>
    <row r="1098" spans="1:15" ht="18.75">
      <c r="A1098" s="28"/>
      <c r="B1098" s="62"/>
      <c r="C1098" s="28"/>
      <c r="D1098" s="28"/>
      <c r="E1098" s="28"/>
      <c r="F1098" s="28"/>
      <c r="G1098" s="60"/>
      <c r="H1098" s="215"/>
      <c r="I1098" s="215"/>
      <c r="J1098" s="215"/>
      <c r="K1098" s="195"/>
      <c r="L1098" s="28"/>
      <c r="M1098" s="28"/>
      <c r="N1098" s="28"/>
      <c r="O1098" s="28"/>
    </row>
    <row r="1099" spans="1:15" s="123" customFormat="1" ht="18.75">
      <c r="A1099" s="125"/>
      <c r="B1099" s="126"/>
      <c r="C1099" s="125"/>
      <c r="D1099" s="127"/>
      <c r="E1099" s="125"/>
      <c r="F1099" s="125"/>
      <c r="G1099" s="128"/>
      <c r="H1099" s="188"/>
      <c r="I1099" s="188"/>
      <c r="J1099" s="188"/>
      <c r="K1099" s="190"/>
      <c r="L1099" s="125"/>
      <c r="M1099" s="125"/>
      <c r="N1099" s="125"/>
      <c r="O1099" s="118"/>
    </row>
    <row r="1100" spans="1:15" s="123" customFormat="1" ht="18.75">
      <c r="A1100" s="125"/>
      <c r="B1100" s="126"/>
      <c r="C1100" s="125"/>
      <c r="D1100" s="127"/>
      <c r="E1100" s="125"/>
      <c r="F1100" s="125"/>
      <c r="G1100" s="128"/>
      <c r="H1100" s="188"/>
      <c r="I1100" s="188"/>
      <c r="J1100" s="188"/>
      <c r="K1100" s="190"/>
      <c r="L1100" s="125"/>
      <c r="M1100" s="125"/>
      <c r="N1100" s="125"/>
      <c r="O1100" s="118"/>
    </row>
    <row r="1101" spans="1:15" s="123" customFormat="1" ht="18.75">
      <c r="A1101" s="125"/>
      <c r="B1101" s="126"/>
      <c r="C1101" s="125"/>
      <c r="D1101" s="127"/>
      <c r="E1101" s="125"/>
      <c r="F1101" s="125"/>
      <c r="G1101" s="128"/>
      <c r="H1101" s="188"/>
      <c r="I1101" s="188"/>
      <c r="J1101" s="188"/>
      <c r="K1101" s="190"/>
      <c r="L1101" s="125"/>
      <c r="M1101" s="125"/>
      <c r="N1101" s="125"/>
      <c r="O1101" s="118"/>
    </row>
    <row r="1102" spans="1:15" ht="18.75">
      <c r="A1102" s="28"/>
      <c r="B1102" s="62"/>
      <c r="C1102" s="28"/>
      <c r="D1102" s="28"/>
      <c r="E1102" s="28"/>
      <c r="F1102" s="28"/>
      <c r="G1102" s="60"/>
      <c r="H1102" s="215"/>
      <c r="I1102" s="215"/>
      <c r="J1102" s="215"/>
      <c r="K1102" s="195"/>
      <c r="L1102" s="28"/>
      <c r="M1102" s="28"/>
      <c r="N1102" s="28"/>
      <c r="O1102" s="28"/>
    </row>
    <row r="1103" spans="1:15" ht="18.75">
      <c r="A1103" s="28"/>
      <c r="B1103" s="60"/>
      <c r="C1103" s="28"/>
      <c r="D1103" s="22"/>
      <c r="E1103" s="28"/>
      <c r="F1103" s="28"/>
      <c r="G1103" s="60"/>
      <c r="H1103" s="192"/>
      <c r="I1103" s="192"/>
      <c r="J1103" s="192"/>
      <c r="K1103" s="195"/>
      <c r="L1103" s="28"/>
      <c r="M1103" s="28"/>
      <c r="N1103" s="28"/>
      <c r="O1103" s="27"/>
    </row>
    <row r="1104" spans="1:15" ht="18.75">
      <c r="A1104" s="28"/>
      <c r="B1104" s="62"/>
      <c r="C1104" s="28"/>
      <c r="D1104" s="22"/>
      <c r="E1104" s="28"/>
      <c r="F1104" s="28"/>
      <c r="G1104" s="60"/>
      <c r="H1104" s="192"/>
      <c r="I1104" s="192"/>
      <c r="J1104" s="192"/>
      <c r="K1104" s="195"/>
      <c r="L1104" s="28"/>
      <c r="M1104" s="28"/>
      <c r="N1104" s="28"/>
      <c r="O1104" s="27"/>
    </row>
    <row r="1105" spans="1:15" ht="18.75">
      <c r="A1105" s="28"/>
      <c r="B1105" s="62"/>
      <c r="C1105" s="28"/>
      <c r="D1105" s="22"/>
      <c r="E1105" s="28"/>
      <c r="F1105" s="28"/>
      <c r="G1105" s="60"/>
      <c r="H1105" s="192"/>
      <c r="I1105" s="192"/>
      <c r="J1105" s="192"/>
      <c r="K1105" s="195"/>
      <c r="L1105" s="28"/>
      <c r="M1105" s="28"/>
      <c r="N1105" s="28"/>
      <c r="O1105" s="27"/>
    </row>
    <row r="1106" spans="1:15" ht="18.75">
      <c r="A1106" s="28"/>
      <c r="B1106" s="62"/>
      <c r="C1106" s="28"/>
      <c r="D1106" s="22"/>
      <c r="E1106" s="28"/>
      <c r="F1106" s="28"/>
      <c r="G1106" s="60"/>
      <c r="H1106" s="192"/>
      <c r="I1106" s="192"/>
      <c r="J1106" s="192"/>
      <c r="K1106" s="195"/>
      <c r="L1106" s="28"/>
      <c r="M1106" s="28"/>
      <c r="N1106" s="28"/>
      <c r="O1106" s="27"/>
    </row>
    <row r="1107" spans="1:15" ht="18.75">
      <c r="A1107" s="28"/>
      <c r="B1107" s="62"/>
      <c r="C1107" s="28"/>
      <c r="D1107" s="22"/>
      <c r="E1107" s="28"/>
      <c r="F1107" s="28"/>
      <c r="G1107" s="28"/>
      <c r="H1107" s="192"/>
      <c r="I1107" s="192"/>
      <c r="J1107" s="192"/>
      <c r="K1107" s="195"/>
      <c r="L1107" s="28"/>
      <c r="M1107" s="28"/>
      <c r="N1107" s="28"/>
      <c r="O1107" s="27"/>
    </row>
    <row r="1108" spans="1:15" ht="18.75">
      <c r="A1108" s="28"/>
      <c r="B1108" s="62"/>
      <c r="C1108" s="28"/>
      <c r="D1108" s="22"/>
      <c r="E1108" s="28"/>
      <c r="F1108" s="28"/>
      <c r="G1108" s="28"/>
      <c r="H1108" s="192"/>
      <c r="I1108" s="192"/>
      <c r="J1108" s="192"/>
      <c r="K1108" s="195"/>
      <c r="L1108" s="28"/>
      <c r="M1108" s="28"/>
      <c r="N1108" s="28"/>
      <c r="O1108" s="27"/>
    </row>
    <row r="1109" spans="1:15" ht="18.75">
      <c r="A1109" s="28"/>
      <c r="B1109" s="60"/>
      <c r="C1109" s="28"/>
      <c r="D1109" s="28"/>
      <c r="E1109" s="28"/>
      <c r="F1109" s="28"/>
      <c r="G1109" s="60"/>
      <c r="H1109" s="215"/>
      <c r="I1109" s="215"/>
      <c r="J1109" s="215"/>
      <c r="K1109" s="195"/>
      <c r="L1109" s="28"/>
      <c r="M1109" s="28"/>
      <c r="N1109" s="28"/>
      <c r="O1109" s="28"/>
    </row>
    <row r="1110" spans="1:15" s="123" customFormat="1" ht="18.75">
      <c r="A1110" s="125"/>
      <c r="B1110" s="126"/>
      <c r="C1110" s="125"/>
      <c r="D1110" s="130"/>
      <c r="E1110" s="125"/>
      <c r="F1110" s="125"/>
      <c r="G1110" s="128"/>
      <c r="H1110" s="188"/>
      <c r="I1110" s="188"/>
      <c r="J1110" s="188"/>
      <c r="K1110" s="190"/>
      <c r="L1110" s="125"/>
      <c r="M1110" s="125"/>
      <c r="N1110" s="125"/>
      <c r="O1110" s="118"/>
    </row>
    <row r="1111" spans="1:15" s="123" customFormat="1" ht="18.75">
      <c r="A1111" s="125"/>
      <c r="B1111" s="126"/>
      <c r="C1111" s="125"/>
      <c r="D1111" s="130"/>
      <c r="E1111" s="125"/>
      <c r="F1111" s="125"/>
      <c r="G1111" s="128"/>
      <c r="H1111" s="188"/>
      <c r="I1111" s="188"/>
      <c r="J1111" s="188"/>
      <c r="K1111" s="190"/>
      <c r="L1111" s="125"/>
      <c r="M1111" s="125"/>
      <c r="N1111" s="125"/>
      <c r="O1111" s="118"/>
    </row>
    <row r="1112" spans="1:15" ht="18.75">
      <c r="A1112" s="28"/>
      <c r="B1112" s="62"/>
      <c r="C1112" s="28"/>
      <c r="D1112" s="23"/>
      <c r="E1112" s="28"/>
      <c r="F1112" s="28"/>
      <c r="G1112" s="60"/>
      <c r="H1112" s="192"/>
      <c r="I1112" s="192"/>
      <c r="J1112" s="192"/>
      <c r="K1112" s="195"/>
      <c r="L1112" s="28"/>
      <c r="M1112" s="28"/>
      <c r="N1112" s="28"/>
      <c r="O1112" s="27"/>
    </row>
    <row r="1113" spans="1:15" ht="18.75">
      <c r="A1113" s="28"/>
      <c r="B1113" s="62"/>
      <c r="C1113" s="28"/>
      <c r="D1113" s="23"/>
      <c r="E1113" s="28"/>
      <c r="F1113" s="28"/>
      <c r="G1113" s="60"/>
      <c r="H1113" s="192"/>
      <c r="I1113" s="192"/>
      <c r="J1113" s="192"/>
      <c r="K1113" s="195"/>
      <c r="L1113" s="28"/>
      <c r="M1113" s="28"/>
      <c r="N1113" s="28"/>
      <c r="O1113" s="27"/>
    </row>
    <row r="1114" spans="1:15" ht="18.75">
      <c r="A1114" s="28"/>
      <c r="B1114" s="62"/>
      <c r="C1114" s="28"/>
      <c r="D1114" s="22"/>
      <c r="E1114" s="28"/>
      <c r="F1114" s="28"/>
      <c r="G1114" s="60"/>
      <c r="H1114" s="192"/>
      <c r="I1114" s="192"/>
      <c r="J1114" s="192"/>
      <c r="K1114" s="195"/>
      <c r="L1114" s="28"/>
      <c r="M1114" s="28"/>
      <c r="N1114" s="28"/>
      <c r="O1114" s="27"/>
    </row>
    <row r="1115" spans="1:15" ht="18.75">
      <c r="A1115" s="28"/>
      <c r="B1115" s="60"/>
      <c r="C1115" s="28"/>
      <c r="D1115" s="28"/>
      <c r="E1115" s="28"/>
      <c r="F1115" s="28"/>
      <c r="G1115" s="60"/>
      <c r="H1115" s="215"/>
      <c r="I1115" s="215"/>
      <c r="J1115" s="215"/>
      <c r="K1115" s="195"/>
      <c r="L1115" s="28"/>
      <c r="M1115" s="28"/>
      <c r="N1115" s="28"/>
      <c r="O1115" s="28"/>
    </row>
    <row r="1116" spans="1:15" s="123" customFormat="1" ht="18.75">
      <c r="A1116" s="125"/>
      <c r="B1116" s="128"/>
      <c r="C1116" s="125"/>
      <c r="D1116" s="125"/>
      <c r="E1116" s="125"/>
      <c r="F1116" s="125"/>
      <c r="G1116" s="128"/>
      <c r="H1116" s="188"/>
      <c r="I1116" s="188"/>
      <c r="J1116" s="188"/>
      <c r="K1116" s="190"/>
      <c r="L1116" s="125"/>
      <c r="M1116" s="125"/>
      <c r="N1116" s="125"/>
      <c r="O1116" s="118"/>
    </row>
    <row r="1117" spans="1:15" s="123" customFormat="1" ht="18.75">
      <c r="A1117" s="125"/>
      <c r="B1117" s="128"/>
      <c r="C1117" s="125"/>
      <c r="D1117" s="125"/>
      <c r="E1117" s="125"/>
      <c r="F1117" s="125"/>
      <c r="G1117" s="128"/>
      <c r="H1117" s="188"/>
      <c r="I1117" s="188"/>
      <c r="J1117" s="188"/>
      <c r="K1117" s="190"/>
      <c r="L1117" s="125"/>
      <c r="M1117" s="125"/>
      <c r="N1117" s="125"/>
      <c r="O1117" s="118"/>
    </row>
    <row r="1118" spans="1:15" ht="18.75">
      <c r="A1118" s="28"/>
      <c r="B1118" s="60"/>
      <c r="C1118" s="28"/>
      <c r="D1118" s="28"/>
      <c r="E1118" s="28"/>
      <c r="F1118" s="28"/>
      <c r="G1118" s="60"/>
      <c r="H1118" s="192"/>
      <c r="I1118" s="192"/>
      <c r="J1118" s="192"/>
      <c r="K1118" s="195"/>
      <c r="L1118" s="28"/>
      <c r="M1118" s="28"/>
      <c r="N1118" s="28"/>
      <c r="O1118" s="28"/>
    </row>
    <row r="1119" spans="1:15" ht="18.75">
      <c r="A1119" s="28"/>
      <c r="B1119" s="60"/>
      <c r="C1119" s="28"/>
      <c r="D1119" s="28"/>
      <c r="E1119" s="28"/>
      <c r="F1119" s="28"/>
      <c r="G1119" s="60"/>
      <c r="H1119" s="192"/>
      <c r="I1119" s="192"/>
      <c r="J1119" s="192"/>
      <c r="K1119" s="195"/>
      <c r="L1119" s="28"/>
      <c r="M1119" s="28"/>
      <c r="N1119" s="28"/>
      <c r="O1119" s="28"/>
    </row>
    <row r="1120" spans="1:15" ht="18.75">
      <c r="A1120" s="28"/>
      <c r="B1120" s="60"/>
      <c r="C1120" s="28"/>
      <c r="D1120" s="28"/>
      <c r="E1120" s="28"/>
      <c r="F1120" s="28"/>
      <c r="G1120" s="60"/>
      <c r="H1120" s="215"/>
      <c r="I1120" s="215"/>
      <c r="J1120" s="215"/>
      <c r="K1120" s="195"/>
      <c r="L1120" s="28"/>
      <c r="M1120" s="28"/>
      <c r="N1120" s="28"/>
      <c r="O1120" s="28"/>
    </row>
    <row r="1121" spans="1:15" ht="18.75">
      <c r="A1121" s="27"/>
      <c r="B1121" s="62"/>
      <c r="C1121" s="28"/>
      <c r="D1121" s="35"/>
      <c r="E1121" s="28"/>
      <c r="F1121" s="28"/>
      <c r="G1121" s="60"/>
      <c r="H1121" s="192"/>
      <c r="I1121" s="192"/>
      <c r="J1121" s="192"/>
      <c r="K1121" s="195"/>
      <c r="L1121" s="28"/>
      <c r="M1121" s="28"/>
      <c r="N1121" s="28"/>
      <c r="O1121" s="27"/>
    </row>
    <row r="1122" spans="1:15" ht="18.75">
      <c r="A1122" s="27"/>
      <c r="B1122" s="62"/>
      <c r="C1122" s="28"/>
      <c r="D1122" s="35"/>
      <c r="E1122" s="28"/>
      <c r="F1122" s="28"/>
      <c r="G1122" s="60"/>
      <c r="H1122" s="192"/>
      <c r="I1122" s="192"/>
      <c r="J1122" s="192"/>
      <c r="K1122" s="195"/>
      <c r="L1122" s="28"/>
      <c r="M1122" s="28"/>
      <c r="N1122" s="28"/>
      <c r="O1122" s="27"/>
    </row>
    <row r="1123" spans="1:15" ht="18.75">
      <c r="A1123" s="27"/>
      <c r="B1123" s="62"/>
      <c r="C1123" s="28"/>
      <c r="D1123" s="35"/>
      <c r="E1123" s="30"/>
      <c r="F1123" s="28"/>
      <c r="G1123" s="60"/>
      <c r="H1123" s="192"/>
      <c r="I1123" s="192"/>
      <c r="J1123" s="192"/>
      <c r="K1123" s="195"/>
      <c r="L1123" s="28"/>
      <c r="M1123" s="28"/>
      <c r="N1123" s="28"/>
      <c r="O1123" s="27"/>
    </row>
    <row r="1124" spans="1:15" ht="18.75">
      <c r="A1124" s="27"/>
      <c r="B1124" s="62"/>
      <c r="C1124" s="28"/>
      <c r="D1124" s="35"/>
      <c r="E1124" s="30"/>
      <c r="F1124" s="28"/>
      <c r="G1124" s="60"/>
      <c r="H1124" s="192"/>
      <c r="I1124" s="192"/>
      <c r="J1124" s="192"/>
      <c r="K1124" s="195"/>
      <c r="L1124" s="28"/>
      <c r="M1124" s="28"/>
      <c r="N1124" s="28"/>
      <c r="O1124" s="27"/>
    </row>
    <row r="1125" spans="1:15" ht="18.75">
      <c r="A1125" s="28"/>
      <c r="B1125" s="62"/>
      <c r="C1125" s="7"/>
      <c r="D1125" s="7"/>
      <c r="E1125" s="7"/>
      <c r="F1125" s="7"/>
      <c r="G1125" s="98"/>
      <c r="H1125" s="215"/>
      <c r="I1125" s="215"/>
      <c r="J1125" s="215"/>
      <c r="K1125" s="195"/>
      <c r="L1125" s="28"/>
      <c r="M1125" s="28"/>
      <c r="N1125" s="28"/>
      <c r="O1125" s="28"/>
    </row>
    <row r="1126" spans="1:15" s="123" customFormat="1" ht="18.75">
      <c r="A1126" s="125"/>
      <c r="B1126" s="126"/>
      <c r="C1126" s="125"/>
      <c r="D1126" s="125"/>
      <c r="E1126" s="125"/>
      <c r="F1126" s="125"/>
      <c r="G1126" s="128"/>
      <c r="H1126" s="188"/>
      <c r="I1126" s="188"/>
      <c r="J1126" s="188"/>
      <c r="K1126" s="190"/>
      <c r="L1126" s="125"/>
      <c r="M1126" s="125"/>
      <c r="N1126" s="125"/>
      <c r="O1126" s="118"/>
    </row>
    <row r="1127" spans="1:15" s="123" customFormat="1" ht="18.75">
      <c r="A1127" s="125"/>
      <c r="B1127" s="126"/>
      <c r="C1127" s="125"/>
      <c r="D1127" s="125"/>
      <c r="E1127" s="125"/>
      <c r="F1127" s="125"/>
      <c r="G1127" s="128"/>
      <c r="H1127" s="188"/>
      <c r="I1127" s="188"/>
      <c r="J1127" s="188"/>
      <c r="K1127" s="190"/>
      <c r="L1127" s="125"/>
      <c r="M1127" s="125"/>
      <c r="N1127" s="125"/>
      <c r="O1127" s="118"/>
    </row>
    <row r="1128" spans="1:15" s="123" customFormat="1" ht="18.75">
      <c r="A1128" s="125"/>
      <c r="B1128" s="126"/>
      <c r="C1128" s="125"/>
      <c r="D1128" s="125"/>
      <c r="E1128" s="125"/>
      <c r="F1128" s="125"/>
      <c r="G1128" s="128"/>
      <c r="H1128" s="188"/>
      <c r="I1128" s="188"/>
      <c r="J1128" s="188"/>
      <c r="K1128" s="190"/>
      <c r="L1128" s="125"/>
      <c r="M1128" s="125"/>
      <c r="N1128" s="125"/>
      <c r="O1128" s="118"/>
    </row>
    <row r="1129" spans="1:15" s="123" customFormat="1" ht="18.75">
      <c r="A1129" s="125"/>
      <c r="B1129" s="126"/>
      <c r="C1129" s="125"/>
      <c r="D1129" s="125"/>
      <c r="E1129" s="125"/>
      <c r="F1129" s="125"/>
      <c r="G1129" s="128"/>
      <c r="H1129" s="188"/>
      <c r="I1129" s="188"/>
      <c r="J1129" s="188"/>
      <c r="K1129" s="190"/>
      <c r="L1129" s="125"/>
      <c r="M1129" s="125"/>
      <c r="N1129" s="125"/>
      <c r="O1129" s="118"/>
    </row>
    <row r="1130" spans="1:15" s="123" customFormat="1" ht="18.75">
      <c r="A1130" s="125"/>
      <c r="B1130" s="126"/>
      <c r="C1130" s="125"/>
      <c r="D1130" s="125"/>
      <c r="E1130" s="125"/>
      <c r="F1130" s="125"/>
      <c r="G1130" s="128"/>
      <c r="H1130" s="188"/>
      <c r="I1130" s="188"/>
      <c r="J1130" s="188"/>
      <c r="K1130" s="190"/>
      <c r="L1130" s="125"/>
      <c r="M1130" s="125"/>
      <c r="N1130" s="125"/>
      <c r="O1130" s="118"/>
    </row>
    <row r="1131" spans="1:15" s="123" customFormat="1" ht="18.75">
      <c r="A1131" s="125"/>
      <c r="B1131" s="126"/>
      <c r="C1131" s="125"/>
      <c r="D1131" s="125"/>
      <c r="E1131" s="125"/>
      <c r="F1131" s="125"/>
      <c r="G1131" s="128"/>
      <c r="H1131" s="188"/>
      <c r="I1131" s="188"/>
      <c r="J1131" s="188"/>
      <c r="K1131" s="190"/>
      <c r="L1131" s="125"/>
      <c r="M1131" s="125"/>
      <c r="N1131" s="125"/>
      <c r="O1131" s="118"/>
    </row>
    <row r="1132" spans="1:15" s="123" customFormat="1" ht="18.75">
      <c r="A1132" s="125"/>
      <c r="B1132" s="126"/>
      <c r="C1132" s="125"/>
      <c r="D1132" s="125"/>
      <c r="E1132" s="125"/>
      <c r="F1132" s="125"/>
      <c r="G1132" s="128"/>
      <c r="H1132" s="188"/>
      <c r="I1132" s="188"/>
      <c r="J1132" s="188"/>
      <c r="K1132" s="190"/>
      <c r="L1132" s="125"/>
      <c r="M1132" s="125"/>
      <c r="N1132" s="125"/>
      <c r="O1132" s="118"/>
    </row>
    <row r="1133" spans="1:15" s="123" customFormat="1" ht="18.75">
      <c r="A1133" s="125"/>
      <c r="B1133" s="126"/>
      <c r="C1133" s="125"/>
      <c r="D1133" s="125"/>
      <c r="E1133" s="125"/>
      <c r="F1133" s="125"/>
      <c r="G1133" s="128"/>
      <c r="H1133" s="188"/>
      <c r="I1133" s="188"/>
      <c r="J1133" s="188"/>
      <c r="K1133" s="190"/>
      <c r="L1133" s="125"/>
      <c r="M1133" s="125"/>
      <c r="N1133" s="125"/>
      <c r="O1133" s="118"/>
    </row>
    <row r="1134" spans="1:15" ht="18.75">
      <c r="A1134" s="28"/>
      <c r="B1134" s="62"/>
      <c r="C1134" s="170"/>
      <c r="D1134" s="28"/>
      <c r="E1134" s="28"/>
      <c r="F1134" s="28"/>
      <c r="G1134" s="60"/>
      <c r="H1134" s="215"/>
      <c r="I1134" s="215"/>
      <c r="J1134" s="215"/>
      <c r="K1134" s="195"/>
      <c r="L1134" s="28"/>
      <c r="M1134" s="28"/>
      <c r="N1134" s="28"/>
      <c r="O1134" s="28"/>
    </row>
    <row r="1135" spans="1:15" ht="18.75">
      <c r="A1135" s="28"/>
      <c r="B1135" s="62"/>
      <c r="C1135" s="28"/>
      <c r="D1135" s="28"/>
      <c r="E1135" s="27"/>
      <c r="F1135" s="28"/>
      <c r="G1135" s="84"/>
      <c r="H1135" s="192"/>
      <c r="I1135" s="192"/>
      <c r="J1135" s="192"/>
      <c r="K1135" s="195"/>
      <c r="L1135" s="28"/>
      <c r="M1135" s="28"/>
      <c r="N1135" s="28"/>
      <c r="O1135" s="27"/>
    </row>
    <row r="1136" spans="1:15" ht="18.75">
      <c r="A1136" s="28"/>
      <c r="B1136" s="62"/>
      <c r="C1136" s="28"/>
      <c r="D1136" s="28"/>
      <c r="E1136" s="28"/>
      <c r="F1136" s="28"/>
      <c r="G1136" s="60"/>
      <c r="H1136" s="192"/>
      <c r="I1136" s="192"/>
      <c r="J1136" s="192"/>
      <c r="K1136" s="195"/>
      <c r="L1136" s="28"/>
      <c r="M1136" s="28"/>
      <c r="N1136" s="28"/>
      <c r="O1136" s="27"/>
    </row>
    <row r="1137" spans="1:15" ht="18.75">
      <c r="A1137" s="28"/>
      <c r="B1137" s="62"/>
      <c r="C1137" s="28"/>
      <c r="D1137" s="28"/>
      <c r="E1137" s="28"/>
      <c r="F1137" s="28"/>
      <c r="G1137" s="60"/>
      <c r="H1137" s="192"/>
      <c r="I1137" s="192"/>
      <c r="J1137" s="192"/>
      <c r="K1137" s="195"/>
      <c r="L1137" s="28"/>
      <c r="M1137" s="28"/>
      <c r="N1137" s="28"/>
      <c r="O1137" s="28"/>
    </row>
    <row r="1138" spans="1:15" ht="19.5">
      <c r="A1138" s="28"/>
      <c r="B1138" s="62"/>
      <c r="C1138" s="28"/>
      <c r="D1138" s="28"/>
      <c r="E1138" s="28"/>
      <c r="F1138" s="28"/>
      <c r="G1138" s="60"/>
      <c r="H1138" s="215"/>
      <c r="I1138" s="215"/>
      <c r="J1138" s="216"/>
      <c r="K1138" s="195"/>
      <c r="L1138" s="28"/>
      <c r="M1138" s="28"/>
      <c r="N1138" s="28"/>
      <c r="O1138" s="28"/>
    </row>
    <row r="1139" spans="1:15" ht="18.75">
      <c r="A1139" s="27"/>
      <c r="B1139" s="62"/>
      <c r="C1139" s="28"/>
      <c r="D1139" s="28"/>
      <c r="E1139" s="28"/>
      <c r="F1139" s="28"/>
      <c r="G1139" s="60"/>
      <c r="H1139" s="192"/>
      <c r="I1139" s="192"/>
      <c r="J1139" s="192"/>
      <c r="K1139" s="195"/>
      <c r="L1139" s="28"/>
      <c r="M1139" s="28"/>
      <c r="N1139" s="28"/>
      <c r="O1139" s="27"/>
    </row>
    <row r="1140" spans="1:15" ht="18.75">
      <c r="A1140" s="27"/>
      <c r="B1140" s="62"/>
      <c r="C1140" s="28"/>
      <c r="D1140" s="28"/>
      <c r="E1140" s="28"/>
      <c r="F1140" s="28"/>
      <c r="G1140" s="60"/>
      <c r="H1140" s="192"/>
      <c r="I1140" s="192"/>
      <c r="J1140" s="192"/>
      <c r="K1140" s="195"/>
      <c r="L1140" s="28"/>
      <c r="M1140" s="28"/>
      <c r="N1140" s="28"/>
      <c r="O1140" s="27"/>
    </row>
    <row r="1141" spans="1:15" s="123" customFormat="1" ht="18.75">
      <c r="A1141" s="118"/>
      <c r="B1141" s="126"/>
      <c r="C1141" s="125"/>
      <c r="D1141" s="125"/>
      <c r="E1141" s="125"/>
      <c r="F1141" s="125"/>
      <c r="G1141" s="128"/>
      <c r="H1141" s="188"/>
      <c r="I1141" s="188"/>
      <c r="J1141" s="188"/>
      <c r="K1141" s="190"/>
      <c r="L1141" s="125"/>
      <c r="M1141" s="125"/>
      <c r="N1141" s="125"/>
      <c r="O1141" s="118"/>
    </row>
    <row r="1142" spans="1:15" s="123" customFormat="1" ht="18.75">
      <c r="A1142" s="118"/>
      <c r="B1142" s="126"/>
      <c r="C1142" s="125"/>
      <c r="D1142" s="125"/>
      <c r="E1142" s="125"/>
      <c r="F1142" s="125"/>
      <c r="G1142" s="128"/>
      <c r="H1142" s="188"/>
      <c r="I1142" s="188"/>
      <c r="J1142" s="188"/>
      <c r="K1142" s="190"/>
      <c r="L1142" s="125"/>
      <c r="M1142" s="125"/>
      <c r="N1142" s="125"/>
      <c r="O1142" s="118"/>
    </row>
    <row r="1143" spans="1:15" ht="18.75">
      <c r="A1143" s="28"/>
      <c r="B1143" s="62"/>
      <c r="C1143" s="28"/>
      <c r="D1143" s="28"/>
      <c r="E1143" s="28"/>
      <c r="F1143" s="28"/>
      <c r="G1143" s="60"/>
      <c r="H1143" s="215"/>
      <c r="I1143" s="215"/>
      <c r="J1143" s="215"/>
      <c r="K1143" s="195"/>
      <c r="L1143" s="28"/>
      <c r="M1143" s="28"/>
      <c r="N1143" s="28"/>
      <c r="O1143" s="28"/>
    </row>
    <row r="1144" spans="1:15" s="123" customFormat="1" ht="18.75">
      <c r="A1144" s="125"/>
      <c r="B1144" s="126"/>
      <c r="C1144" s="125"/>
      <c r="D1144" s="125"/>
      <c r="E1144" s="125"/>
      <c r="F1144" s="125"/>
      <c r="G1144" s="128"/>
      <c r="H1144" s="188"/>
      <c r="I1144" s="188"/>
      <c r="J1144" s="188"/>
      <c r="K1144" s="190"/>
      <c r="L1144" s="125"/>
      <c r="M1144" s="125"/>
      <c r="N1144" s="125"/>
      <c r="O1144" s="118"/>
    </row>
    <row r="1145" spans="1:15" s="123" customFormat="1" ht="18.75">
      <c r="A1145" s="125"/>
      <c r="B1145" s="126"/>
      <c r="C1145" s="125"/>
      <c r="D1145" s="125"/>
      <c r="E1145" s="125"/>
      <c r="F1145" s="125"/>
      <c r="G1145" s="128"/>
      <c r="H1145" s="188"/>
      <c r="I1145" s="188"/>
      <c r="J1145" s="188"/>
      <c r="K1145" s="190"/>
      <c r="L1145" s="125"/>
      <c r="M1145" s="125"/>
      <c r="N1145" s="125"/>
      <c r="O1145" s="118"/>
    </row>
    <row r="1146" spans="1:15" s="123" customFormat="1" ht="18.75">
      <c r="A1146" s="125"/>
      <c r="B1146" s="126"/>
      <c r="C1146" s="125"/>
      <c r="D1146" s="125"/>
      <c r="E1146" s="125"/>
      <c r="F1146" s="125"/>
      <c r="G1146" s="128"/>
      <c r="H1146" s="188"/>
      <c r="I1146" s="188"/>
      <c r="J1146" s="188"/>
      <c r="K1146" s="190"/>
      <c r="L1146" s="125"/>
      <c r="M1146" s="125"/>
      <c r="N1146" s="125"/>
      <c r="O1146" s="118"/>
    </row>
    <row r="1147" spans="1:15" s="123" customFormat="1" ht="18.75">
      <c r="A1147" s="125"/>
      <c r="B1147" s="126"/>
      <c r="C1147" s="125"/>
      <c r="D1147" s="125"/>
      <c r="E1147" s="125"/>
      <c r="F1147" s="125"/>
      <c r="G1147" s="128"/>
      <c r="H1147" s="188"/>
      <c r="I1147" s="188"/>
      <c r="J1147" s="188"/>
      <c r="K1147" s="190"/>
      <c r="L1147" s="125"/>
      <c r="M1147" s="125"/>
      <c r="N1147" s="125"/>
      <c r="O1147" s="118"/>
    </row>
    <row r="1148" spans="1:15" ht="18.75">
      <c r="A1148" s="28"/>
      <c r="B1148" s="62"/>
      <c r="C1148" s="28"/>
      <c r="D1148" s="28"/>
      <c r="E1148" s="28"/>
      <c r="F1148" s="28"/>
      <c r="G1148" s="60"/>
      <c r="H1148" s="215"/>
      <c r="I1148" s="215"/>
      <c r="J1148" s="215"/>
      <c r="K1148" s="195"/>
      <c r="L1148" s="28"/>
      <c r="M1148" s="28"/>
      <c r="N1148" s="28"/>
      <c r="O1148" s="28"/>
    </row>
    <row r="1149" spans="1:15" ht="18.75">
      <c r="A1149" s="28"/>
      <c r="B1149" s="62"/>
      <c r="C1149" s="28"/>
      <c r="D1149" s="28"/>
      <c r="E1149" s="27"/>
      <c r="F1149" s="28"/>
      <c r="G1149" s="84"/>
      <c r="H1149" s="192"/>
      <c r="I1149" s="192"/>
      <c r="J1149" s="192"/>
      <c r="K1149" s="195"/>
      <c r="L1149" s="28"/>
      <c r="M1149" s="28"/>
      <c r="N1149" s="28"/>
      <c r="O1149" s="27"/>
    </row>
    <row r="1150" spans="1:15" ht="18.75">
      <c r="A1150" s="7"/>
      <c r="B1150" s="98"/>
      <c r="C1150" s="7"/>
      <c r="D1150" s="7"/>
      <c r="E1150" s="7"/>
      <c r="F1150" s="7"/>
      <c r="G1150" s="98"/>
      <c r="H1150" s="205"/>
      <c r="I1150" s="205"/>
      <c r="J1150" s="205"/>
      <c r="K1150" s="195"/>
      <c r="L1150" s="7"/>
      <c r="M1150" s="7"/>
      <c r="N1150" s="7"/>
      <c r="O1150" s="7"/>
    </row>
    <row r="1151" spans="1:15" ht="18.75">
      <c r="A1151" s="7"/>
      <c r="B1151" s="98"/>
      <c r="C1151" s="7"/>
      <c r="D1151" s="7"/>
      <c r="E1151" s="7"/>
      <c r="F1151" s="7"/>
      <c r="G1151" s="98"/>
      <c r="H1151" s="205"/>
      <c r="I1151" s="205"/>
      <c r="J1151" s="205"/>
      <c r="K1151" s="195"/>
      <c r="L1151" s="7"/>
      <c r="M1151" s="7"/>
      <c r="N1151" s="7"/>
      <c r="O1151" s="7"/>
    </row>
    <row r="1152" spans="1:15" ht="18.75">
      <c r="A1152" s="28"/>
      <c r="B1152" s="62"/>
      <c r="C1152" s="28"/>
      <c r="D1152" s="28"/>
      <c r="E1152" s="28"/>
      <c r="F1152" s="28"/>
      <c r="G1152" s="60"/>
      <c r="H1152" s="192"/>
      <c r="I1152" s="192"/>
      <c r="J1152" s="192"/>
      <c r="K1152" s="195"/>
      <c r="L1152" s="28"/>
      <c r="M1152" s="28"/>
      <c r="N1152" s="28"/>
      <c r="O1152" s="27"/>
    </row>
    <row r="1153" spans="1:15" ht="18.75">
      <c r="A1153" s="28"/>
      <c r="B1153" s="62"/>
      <c r="C1153" s="28"/>
      <c r="D1153" s="28"/>
      <c r="E1153" s="28"/>
      <c r="F1153" s="28"/>
      <c r="G1153" s="60"/>
      <c r="H1153" s="192"/>
      <c r="I1153" s="192"/>
      <c r="J1153" s="192"/>
      <c r="K1153" s="195"/>
      <c r="L1153" s="28"/>
      <c r="M1153" s="28"/>
      <c r="N1153" s="28"/>
      <c r="O1153" s="27"/>
    </row>
    <row r="1154" spans="1:15" ht="18.75">
      <c r="A1154" s="28"/>
      <c r="B1154" s="62"/>
      <c r="C1154" s="28"/>
      <c r="D1154" s="28"/>
      <c r="E1154" s="28"/>
      <c r="F1154" s="28"/>
      <c r="G1154" s="60"/>
      <c r="H1154" s="215"/>
      <c r="I1154" s="215"/>
      <c r="J1154" s="215"/>
      <c r="K1154" s="195"/>
      <c r="L1154" s="28"/>
      <c r="M1154" s="28"/>
      <c r="N1154" s="28"/>
      <c r="O1154" s="28"/>
    </row>
    <row r="1155" spans="1:15" ht="18.75">
      <c r="A1155" s="27"/>
      <c r="B1155" s="62"/>
      <c r="C1155" s="28"/>
      <c r="D1155" s="28"/>
      <c r="E1155" s="28"/>
      <c r="F1155" s="28"/>
      <c r="G1155" s="60"/>
      <c r="H1155" s="192"/>
      <c r="I1155" s="192"/>
      <c r="J1155" s="192"/>
      <c r="K1155" s="195"/>
      <c r="L1155" s="28"/>
      <c r="M1155" s="28"/>
      <c r="N1155" s="28"/>
      <c r="O1155" s="27"/>
    </row>
    <row r="1156" spans="1:15" ht="18.75">
      <c r="A1156" s="27"/>
      <c r="B1156" s="62"/>
      <c r="C1156" s="28"/>
      <c r="D1156" s="28"/>
      <c r="E1156" s="28"/>
      <c r="F1156" s="28"/>
      <c r="G1156" s="60"/>
      <c r="H1156" s="192"/>
      <c r="I1156" s="192"/>
      <c r="J1156" s="192"/>
      <c r="K1156" s="195"/>
      <c r="L1156" s="28"/>
      <c r="M1156" s="28"/>
      <c r="N1156" s="28"/>
      <c r="O1156" s="27"/>
    </row>
    <row r="1157" spans="1:15" ht="18.75">
      <c r="A1157" s="27"/>
      <c r="B1157" s="62"/>
      <c r="C1157" s="28"/>
      <c r="D1157" s="28"/>
      <c r="E1157" s="28"/>
      <c r="F1157" s="28"/>
      <c r="G1157" s="60"/>
      <c r="H1157" s="192"/>
      <c r="I1157" s="192"/>
      <c r="J1157" s="192"/>
      <c r="K1157" s="195"/>
      <c r="L1157" s="28"/>
      <c r="M1157" s="28"/>
      <c r="N1157" s="28"/>
      <c r="O1157" s="28"/>
    </row>
    <row r="1158" spans="1:15" ht="18.75">
      <c r="A1158" s="27"/>
      <c r="B1158" s="62"/>
      <c r="C1158" s="28"/>
      <c r="D1158" s="28"/>
      <c r="E1158" s="28"/>
      <c r="F1158" s="28"/>
      <c r="G1158" s="60"/>
      <c r="H1158" s="192"/>
      <c r="I1158" s="192"/>
      <c r="J1158" s="192"/>
      <c r="K1158" s="195"/>
      <c r="L1158" s="28"/>
      <c r="M1158" s="28"/>
      <c r="N1158" s="28"/>
      <c r="O1158" s="28"/>
    </row>
    <row r="1159" spans="1:15" ht="18.75">
      <c r="A1159" s="28"/>
      <c r="B1159" s="62"/>
      <c r="C1159" s="28"/>
      <c r="D1159" s="28"/>
      <c r="E1159" s="28"/>
      <c r="F1159" s="28"/>
      <c r="G1159" s="60"/>
      <c r="H1159" s="215"/>
      <c r="I1159" s="215"/>
      <c r="J1159" s="215"/>
      <c r="K1159" s="195"/>
      <c r="L1159" s="28"/>
      <c r="M1159" s="28"/>
      <c r="N1159" s="28"/>
      <c r="O1159" s="28"/>
    </row>
    <row r="1160" spans="1:15" s="123" customFormat="1" ht="18.75">
      <c r="A1160" s="125"/>
      <c r="B1160" s="126"/>
      <c r="C1160" s="125"/>
      <c r="D1160" s="125"/>
      <c r="E1160" s="125"/>
      <c r="F1160" s="125"/>
      <c r="G1160" s="128"/>
      <c r="H1160" s="188"/>
      <c r="I1160" s="188"/>
      <c r="J1160" s="188"/>
      <c r="K1160" s="190"/>
      <c r="L1160" s="125"/>
      <c r="M1160" s="125"/>
      <c r="N1160" s="125"/>
      <c r="O1160" s="118"/>
    </row>
    <row r="1161" spans="1:15" s="123" customFormat="1" ht="18.75">
      <c r="A1161" s="125"/>
      <c r="B1161" s="126"/>
      <c r="C1161" s="125"/>
      <c r="D1161" s="125"/>
      <c r="E1161" s="125"/>
      <c r="F1161" s="125"/>
      <c r="G1161" s="128"/>
      <c r="H1161" s="188"/>
      <c r="I1161" s="188"/>
      <c r="J1161" s="188"/>
      <c r="K1161" s="190"/>
      <c r="L1161" s="125"/>
      <c r="M1161" s="125"/>
      <c r="N1161" s="125"/>
      <c r="O1161" s="118"/>
    </row>
    <row r="1162" spans="1:15" s="123" customFormat="1" ht="18.75">
      <c r="A1162" s="125"/>
      <c r="B1162" s="126"/>
      <c r="C1162" s="125"/>
      <c r="D1162" s="125"/>
      <c r="E1162" s="125"/>
      <c r="F1162" s="125"/>
      <c r="G1162" s="128"/>
      <c r="H1162" s="188"/>
      <c r="I1162" s="188"/>
      <c r="J1162" s="188"/>
      <c r="K1162" s="190"/>
      <c r="L1162" s="125"/>
      <c r="M1162" s="125"/>
      <c r="N1162" s="125"/>
      <c r="O1162" s="118"/>
    </row>
    <row r="1163" spans="1:15" s="123" customFormat="1" ht="18.75">
      <c r="A1163" s="125"/>
      <c r="B1163" s="126"/>
      <c r="C1163" s="125"/>
      <c r="D1163" s="125"/>
      <c r="E1163" s="125"/>
      <c r="F1163" s="125"/>
      <c r="G1163" s="128"/>
      <c r="H1163" s="188"/>
      <c r="I1163" s="188"/>
      <c r="J1163" s="188"/>
      <c r="K1163" s="190"/>
      <c r="L1163" s="125"/>
      <c r="M1163" s="125"/>
      <c r="N1163" s="125"/>
      <c r="O1163" s="118"/>
    </row>
    <row r="1164" spans="1:15" ht="18.75">
      <c r="A1164" s="28"/>
      <c r="B1164" s="62"/>
      <c r="C1164" s="28"/>
      <c r="D1164" s="28"/>
      <c r="E1164" s="28"/>
      <c r="F1164" s="28"/>
      <c r="G1164" s="60"/>
      <c r="H1164" s="215"/>
      <c r="I1164" s="215"/>
      <c r="J1164" s="215"/>
      <c r="K1164" s="195"/>
      <c r="L1164" s="28"/>
      <c r="M1164" s="28"/>
      <c r="N1164" s="28"/>
      <c r="O1164" s="28"/>
    </row>
    <row r="1165" spans="1:15" ht="18.75">
      <c r="A1165" s="27"/>
      <c r="B1165" s="62"/>
      <c r="C1165" s="28"/>
      <c r="D1165" s="28"/>
      <c r="E1165" s="28"/>
      <c r="F1165" s="28"/>
      <c r="G1165" s="60"/>
      <c r="H1165" s="192"/>
      <c r="I1165" s="192"/>
      <c r="J1165" s="192"/>
      <c r="K1165" s="195"/>
      <c r="L1165" s="28"/>
      <c r="M1165" s="28"/>
      <c r="N1165" s="28"/>
      <c r="O1165" s="27"/>
    </row>
    <row r="1166" spans="1:15" ht="18.75">
      <c r="A1166" s="27"/>
      <c r="B1166" s="62"/>
      <c r="C1166" s="28"/>
      <c r="D1166" s="28"/>
      <c r="E1166" s="28"/>
      <c r="F1166" s="28"/>
      <c r="G1166" s="60"/>
      <c r="H1166" s="192"/>
      <c r="I1166" s="192"/>
      <c r="J1166" s="192"/>
      <c r="K1166" s="195"/>
      <c r="L1166" s="28"/>
      <c r="M1166" s="28"/>
      <c r="N1166" s="28"/>
      <c r="O1166" s="27"/>
    </row>
    <row r="1167" spans="1:15" ht="18.75">
      <c r="A1167" s="28"/>
      <c r="B1167" s="62"/>
      <c r="C1167" s="28"/>
      <c r="D1167" s="28"/>
      <c r="E1167" s="28"/>
      <c r="F1167" s="28"/>
      <c r="G1167" s="60"/>
      <c r="H1167" s="192"/>
      <c r="I1167" s="192"/>
      <c r="J1167" s="192"/>
      <c r="K1167" s="195"/>
      <c r="L1167" s="28"/>
      <c r="M1167" s="28"/>
      <c r="N1167" s="28"/>
      <c r="O1167" s="28"/>
    </row>
    <row r="1168" spans="1:15" ht="18.75">
      <c r="A1168" s="28"/>
      <c r="B1168" s="62"/>
      <c r="C1168" s="28"/>
      <c r="D1168" s="28"/>
      <c r="E1168" s="28"/>
      <c r="F1168" s="28"/>
      <c r="G1168" s="60"/>
      <c r="H1168" s="192"/>
      <c r="I1168" s="192"/>
      <c r="J1168" s="192"/>
      <c r="K1168" s="195"/>
      <c r="L1168" s="28"/>
      <c r="M1168" s="28"/>
      <c r="N1168" s="28"/>
      <c r="O1168" s="28"/>
    </row>
    <row r="1169" spans="1:15" ht="18.75">
      <c r="A1169" s="28"/>
      <c r="B1169" s="62"/>
      <c r="C1169" s="28"/>
      <c r="D1169" s="28"/>
      <c r="E1169" s="28"/>
      <c r="F1169" s="28"/>
      <c r="G1169" s="60"/>
      <c r="H1169" s="215"/>
      <c r="I1169" s="215"/>
      <c r="J1169" s="215"/>
      <c r="K1169" s="195"/>
      <c r="L1169" s="28"/>
      <c r="M1169" s="28"/>
      <c r="N1169" s="28"/>
      <c r="O1169" s="28"/>
    </row>
    <row r="1170" spans="1:15" s="123" customFormat="1" ht="18.75">
      <c r="A1170" s="125"/>
      <c r="B1170" s="126"/>
      <c r="C1170" s="125"/>
      <c r="D1170" s="125"/>
      <c r="E1170" s="125"/>
      <c r="F1170" s="125"/>
      <c r="G1170" s="128"/>
      <c r="H1170" s="188"/>
      <c r="I1170" s="188"/>
      <c r="J1170" s="188"/>
      <c r="K1170" s="190"/>
      <c r="L1170" s="125"/>
      <c r="M1170" s="125"/>
      <c r="N1170" s="125"/>
      <c r="O1170" s="118"/>
    </row>
    <row r="1171" spans="1:15" s="123" customFormat="1" ht="18.75">
      <c r="A1171" s="125"/>
      <c r="B1171" s="126"/>
      <c r="C1171" s="125"/>
      <c r="D1171" s="125"/>
      <c r="E1171" s="125"/>
      <c r="F1171" s="125"/>
      <c r="G1171" s="128"/>
      <c r="H1171" s="188"/>
      <c r="I1171" s="188"/>
      <c r="J1171" s="188"/>
      <c r="K1171" s="190"/>
      <c r="L1171" s="125"/>
      <c r="M1171" s="125"/>
      <c r="N1171" s="125"/>
      <c r="O1171" s="118"/>
    </row>
    <row r="1172" spans="1:15" s="123" customFormat="1" ht="18.75">
      <c r="A1172" s="125"/>
      <c r="B1172" s="126"/>
      <c r="C1172" s="125"/>
      <c r="D1172" s="125"/>
      <c r="E1172" s="125"/>
      <c r="F1172" s="125"/>
      <c r="G1172" s="128"/>
      <c r="H1172" s="188"/>
      <c r="I1172" s="188"/>
      <c r="J1172" s="188"/>
      <c r="K1172" s="190"/>
      <c r="L1172" s="125"/>
      <c r="M1172" s="125"/>
      <c r="N1172" s="125"/>
      <c r="O1172" s="118"/>
    </row>
    <row r="1173" spans="1:15" s="123" customFormat="1" ht="18.75">
      <c r="A1173" s="125"/>
      <c r="B1173" s="126"/>
      <c r="C1173" s="125"/>
      <c r="D1173" s="125"/>
      <c r="E1173" s="125"/>
      <c r="F1173" s="125"/>
      <c r="G1173" s="128"/>
      <c r="H1173" s="188"/>
      <c r="I1173" s="188"/>
      <c r="J1173" s="188"/>
      <c r="K1173" s="190"/>
      <c r="L1173" s="125"/>
      <c r="M1173" s="125"/>
      <c r="N1173" s="125"/>
      <c r="O1173" s="118"/>
    </row>
    <row r="1174" spans="1:15" ht="18.75">
      <c r="A1174" s="28"/>
      <c r="B1174" s="62"/>
      <c r="C1174" s="28"/>
      <c r="D1174" s="28"/>
      <c r="E1174" s="28"/>
      <c r="F1174" s="28"/>
      <c r="G1174" s="60"/>
      <c r="H1174" s="215"/>
      <c r="I1174" s="215"/>
      <c r="J1174" s="215"/>
      <c r="K1174" s="195"/>
      <c r="L1174" s="28"/>
      <c r="M1174" s="28"/>
      <c r="N1174" s="28"/>
      <c r="O1174" s="28"/>
    </row>
    <row r="1175" spans="1:15" s="123" customFormat="1" ht="18.75">
      <c r="A1175" s="125"/>
      <c r="B1175" s="126"/>
      <c r="C1175" s="125"/>
      <c r="D1175" s="127"/>
      <c r="E1175" s="125"/>
      <c r="F1175" s="125"/>
      <c r="G1175" s="128"/>
      <c r="H1175" s="188"/>
      <c r="I1175" s="188"/>
      <c r="J1175" s="188"/>
      <c r="K1175" s="190"/>
      <c r="L1175" s="125"/>
      <c r="M1175" s="125"/>
      <c r="N1175" s="125"/>
      <c r="O1175" s="118"/>
    </row>
    <row r="1176" spans="1:15" s="123" customFormat="1" ht="18.75">
      <c r="A1176" s="125"/>
      <c r="B1176" s="126"/>
      <c r="C1176" s="125"/>
      <c r="D1176" s="127"/>
      <c r="E1176" s="125"/>
      <c r="F1176" s="125"/>
      <c r="G1176" s="128"/>
      <c r="H1176" s="188"/>
      <c r="I1176" s="188"/>
      <c r="J1176" s="188"/>
      <c r="K1176" s="190"/>
      <c r="L1176" s="125"/>
      <c r="M1176" s="125"/>
      <c r="N1176" s="125"/>
      <c r="O1176" s="118"/>
    </row>
    <row r="1177" spans="1:15" s="123" customFormat="1" ht="18.75">
      <c r="A1177" s="125"/>
      <c r="B1177" s="126"/>
      <c r="C1177" s="125"/>
      <c r="D1177" s="127"/>
      <c r="E1177" s="125"/>
      <c r="F1177" s="125"/>
      <c r="G1177" s="128"/>
      <c r="H1177" s="188"/>
      <c r="I1177" s="188"/>
      <c r="J1177" s="188"/>
      <c r="K1177" s="190"/>
      <c r="L1177" s="125"/>
      <c r="M1177" s="125"/>
      <c r="N1177" s="125"/>
      <c r="O1177" s="118"/>
    </row>
    <row r="1178" spans="1:15" ht="18.75">
      <c r="A1178" s="28"/>
      <c r="B1178" s="62"/>
      <c r="C1178" s="28"/>
      <c r="D1178" s="28"/>
      <c r="E1178" s="28"/>
      <c r="F1178" s="28"/>
      <c r="G1178" s="60"/>
      <c r="H1178" s="215"/>
      <c r="I1178" s="215"/>
      <c r="J1178" s="215"/>
      <c r="K1178" s="195"/>
      <c r="L1178" s="28"/>
      <c r="M1178" s="28"/>
      <c r="N1178" s="28"/>
      <c r="O1178" s="28"/>
    </row>
    <row r="1179" spans="1:15" ht="18.75">
      <c r="A1179" s="28"/>
      <c r="B1179" s="62"/>
      <c r="C1179" s="28"/>
      <c r="D1179" s="22"/>
      <c r="E1179" s="28"/>
      <c r="F1179" s="28"/>
      <c r="G1179" s="60"/>
      <c r="H1179" s="192"/>
      <c r="I1179" s="192"/>
      <c r="J1179" s="192"/>
      <c r="K1179" s="195"/>
      <c r="L1179" s="28"/>
      <c r="M1179" s="28"/>
      <c r="N1179" s="28"/>
      <c r="O1179" s="27"/>
    </row>
    <row r="1180" spans="1:15" ht="18.75">
      <c r="A1180" s="28"/>
      <c r="B1180" s="62"/>
      <c r="C1180" s="28"/>
      <c r="D1180" s="22"/>
      <c r="E1180" s="28"/>
      <c r="F1180" s="28"/>
      <c r="G1180" s="60"/>
      <c r="H1180" s="192"/>
      <c r="I1180" s="192"/>
      <c r="J1180" s="192"/>
      <c r="K1180" s="195"/>
      <c r="L1180" s="28"/>
      <c r="M1180" s="28"/>
      <c r="N1180" s="28"/>
      <c r="O1180" s="27"/>
    </row>
    <row r="1181" spans="1:15" ht="18.75">
      <c r="A1181" s="28"/>
      <c r="B1181" s="62"/>
      <c r="C1181" s="28"/>
      <c r="D1181" s="22"/>
      <c r="E1181" s="28"/>
      <c r="F1181" s="28"/>
      <c r="G1181" s="60"/>
      <c r="H1181" s="192"/>
      <c r="I1181" s="192"/>
      <c r="J1181" s="192"/>
      <c r="K1181" s="195"/>
      <c r="L1181" s="28"/>
      <c r="M1181" s="28"/>
      <c r="N1181" s="28"/>
      <c r="O1181" s="27"/>
    </row>
    <row r="1182" spans="1:15" ht="18.75">
      <c r="A1182" s="28"/>
      <c r="B1182" s="62"/>
      <c r="C1182" s="28"/>
      <c r="D1182" s="22"/>
      <c r="E1182" s="28"/>
      <c r="F1182" s="28"/>
      <c r="G1182" s="60"/>
      <c r="H1182" s="192"/>
      <c r="I1182" s="192"/>
      <c r="J1182" s="192"/>
      <c r="K1182" s="195"/>
      <c r="L1182" s="28"/>
      <c r="M1182" s="28"/>
      <c r="N1182" s="28"/>
      <c r="O1182" s="27"/>
    </row>
    <row r="1183" spans="1:15" ht="18.75">
      <c r="A1183" s="28"/>
      <c r="B1183" s="60"/>
      <c r="C1183" s="28"/>
      <c r="D1183" s="28"/>
      <c r="E1183" s="28"/>
      <c r="F1183" s="28"/>
      <c r="G1183" s="60"/>
      <c r="H1183" s="192"/>
      <c r="I1183" s="192"/>
      <c r="J1183" s="192"/>
      <c r="K1183" s="195"/>
      <c r="L1183" s="28"/>
      <c r="M1183" s="28"/>
      <c r="N1183" s="28"/>
      <c r="O1183" s="28"/>
    </row>
    <row r="1184" spans="1:15" ht="18.75">
      <c r="A1184" s="28"/>
      <c r="B1184" s="60"/>
      <c r="C1184" s="28"/>
      <c r="D1184" s="28"/>
      <c r="E1184" s="28"/>
      <c r="F1184" s="28"/>
      <c r="G1184" s="60"/>
      <c r="H1184" s="215"/>
      <c r="I1184" s="215"/>
      <c r="J1184" s="215"/>
      <c r="K1184" s="195"/>
      <c r="L1184" s="28"/>
      <c r="M1184" s="28"/>
      <c r="N1184" s="28"/>
      <c r="O1184" s="28"/>
    </row>
    <row r="1185" spans="1:15" s="123" customFormat="1" ht="18.75">
      <c r="A1185" s="125"/>
      <c r="B1185" s="126"/>
      <c r="C1185" s="125"/>
      <c r="D1185" s="130"/>
      <c r="E1185" s="125"/>
      <c r="F1185" s="125"/>
      <c r="G1185" s="128"/>
      <c r="H1185" s="188"/>
      <c r="I1185" s="188"/>
      <c r="J1185" s="188"/>
      <c r="K1185" s="190"/>
      <c r="L1185" s="125"/>
      <c r="M1185" s="125"/>
      <c r="N1185" s="125"/>
      <c r="O1185" s="118"/>
    </row>
    <row r="1186" spans="1:15" s="123" customFormat="1" ht="18.75">
      <c r="A1186" s="125"/>
      <c r="B1186" s="126"/>
      <c r="C1186" s="125"/>
      <c r="D1186" s="130"/>
      <c r="E1186" s="125"/>
      <c r="F1186" s="125"/>
      <c r="G1186" s="128"/>
      <c r="H1186" s="188"/>
      <c r="I1186" s="188"/>
      <c r="J1186" s="188"/>
      <c r="K1186" s="190"/>
      <c r="L1186" s="125"/>
      <c r="M1186" s="125"/>
      <c r="N1186" s="125"/>
      <c r="O1186" s="118"/>
    </row>
    <row r="1187" spans="1:15" ht="18.75">
      <c r="A1187" s="28"/>
      <c r="B1187" s="62"/>
      <c r="C1187" s="28"/>
      <c r="D1187" s="23"/>
      <c r="E1187" s="28"/>
      <c r="F1187" s="28"/>
      <c r="G1187" s="60"/>
      <c r="H1187" s="192"/>
      <c r="I1187" s="192"/>
      <c r="J1187" s="192"/>
      <c r="K1187" s="195"/>
      <c r="L1187" s="28"/>
      <c r="M1187" s="28"/>
      <c r="N1187" s="28"/>
      <c r="O1187" s="27"/>
    </row>
    <row r="1188" spans="1:15" ht="18.75">
      <c r="A1188" s="28"/>
      <c r="B1188" s="62"/>
      <c r="C1188" s="28"/>
      <c r="D1188" s="23"/>
      <c r="E1188" s="28"/>
      <c r="F1188" s="28"/>
      <c r="G1188" s="60"/>
      <c r="H1188" s="192"/>
      <c r="I1188" s="192"/>
      <c r="J1188" s="192"/>
      <c r="K1188" s="195"/>
      <c r="L1188" s="28"/>
      <c r="M1188" s="28"/>
      <c r="N1188" s="28"/>
      <c r="O1188" s="27"/>
    </row>
    <row r="1189" spans="1:15" ht="18.75">
      <c r="A1189" s="28"/>
      <c r="B1189" s="62"/>
      <c r="C1189" s="28"/>
      <c r="D1189" s="22"/>
      <c r="E1189" s="28"/>
      <c r="F1189" s="28"/>
      <c r="G1189" s="60"/>
      <c r="H1189" s="192"/>
      <c r="I1189" s="192"/>
      <c r="J1189" s="192"/>
      <c r="K1189" s="195"/>
      <c r="L1189" s="28"/>
      <c r="M1189" s="28"/>
      <c r="N1189" s="28"/>
      <c r="O1189" s="27"/>
    </row>
    <row r="1190" spans="1:15" ht="18.75">
      <c r="A1190" s="28"/>
      <c r="B1190" s="60"/>
      <c r="C1190" s="28"/>
      <c r="D1190" s="28"/>
      <c r="E1190" s="28"/>
      <c r="F1190" s="28"/>
      <c r="G1190" s="60"/>
      <c r="H1190" s="215"/>
      <c r="I1190" s="215"/>
      <c r="J1190" s="215"/>
      <c r="K1190" s="195"/>
      <c r="L1190" s="28"/>
      <c r="M1190" s="28"/>
      <c r="N1190" s="28"/>
      <c r="O1190" s="28"/>
    </row>
    <row r="1191" spans="1:15" s="123" customFormat="1" ht="18.75">
      <c r="A1191" s="125"/>
      <c r="B1191" s="126"/>
      <c r="C1191" s="125"/>
      <c r="D1191" s="125"/>
      <c r="E1191" s="125"/>
      <c r="F1191" s="125"/>
      <c r="G1191" s="128"/>
      <c r="H1191" s="188"/>
      <c r="I1191" s="188"/>
      <c r="J1191" s="188"/>
      <c r="K1191" s="190"/>
      <c r="L1191" s="125"/>
      <c r="M1191" s="125"/>
      <c r="N1191" s="125"/>
      <c r="O1191" s="118"/>
    </row>
    <row r="1192" spans="1:15" s="123" customFormat="1" ht="18.75">
      <c r="A1192" s="125"/>
      <c r="B1192" s="126"/>
      <c r="C1192" s="125"/>
      <c r="D1192" s="125"/>
      <c r="E1192" s="125"/>
      <c r="F1192" s="125"/>
      <c r="G1192" s="128"/>
      <c r="H1192" s="188"/>
      <c r="I1192" s="188"/>
      <c r="J1192" s="188"/>
      <c r="K1192" s="190"/>
      <c r="L1192" s="125"/>
      <c r="M1192" s="125"/>
      <c r="N1192" s="125"/>
      <c r="O1192" s="118"/>
    </row>
    <row r="1193" spans="1:15" ht="18.75">
      <c r="A1193" s="28"/>
      <c r="B1193" s="60"/>
      <c r="C1193" s="28"/>
      <c r="D1193" s="28"/>
      <c r="E1193" s="28"/>
      <c r="F1193" s="28"/>
      <c r="G1193" s="60"/>
      <c r="H1193" s="192"/>
      <c r="I1193" s="192"/>
      <c r="J1193" s="192"/>
      <c r="K1193" s="195"/>
      <c r="L1193" s="28"/>
      <c r="M1193" s="28"/>
      <c r="N1193" s="28"/>
      <c r="O1193" s="28"/>
    </row>
    <row r="1194" spans="1:15" ht="18.75">
      <c r="A1194" s="28"/>
      <c r="B1194" s="60"/>
      <c r="C1194" s="28"/>
      <c r="D1194" s="28"/>
      <c r="E1194" s="28"/>
      <c r="F1194" s="28"/>
      <c r="G1194" s="60"/>
      <c r="H1194" s="192"/>
      <c r="I1194" s="192"/>
      <c r="J1194" s="192"/>
      <c r="K1194" s="195"/>
      <c r="L1194" s="28"/>
      <c r="M1194" s="28"/>
      <c r="N1194" s="28"/>
      <c r="O1194" s="28"/>
    </row>
    <row r="1195" spans="1:15" ht="18.75">
      <c r="A1195" s="28"/>
      <c r="B1195" s="60"/>
      <c r="C1195" s="28"/>
      <c r="D1195" s="28"/>
      <c r="E1195" s="28"/>
      <c r="F1195" s="28"/>
      <c r="G1195" s="60"/>
      <c r="H1195" s="215"/>
      <c r="I1195" s="215"/>
      <c r="J1195" s="215"/>
      <c r="K1195" s="195"/>
      <c r="L1195" s="28"/>
      <c r="M1195" s="28"/>
      <c r="N1195" s="28"/>
      <c r="O1195" s="28"/>
    </row>
    <row r="1196" spans="1:15" ht="18.75">
      <c r="A1196" s="27"/>
      <c r="B1196" s="62"/>
      <c r="C1196" s="28"/>
      <c r="D1196" s="35"/>
      <c r="E1196" s="28"/>
      <c r="F1196" s="28"/>
      <c r="G1196" s="28"/>
      <c r="H1196" s="192"/>
      <c r="I1196" s="192"/>
      <c r="J1196" s="192"/>
      <c r="K1196" s="195"/>
      <c r="L1196" s="28"/>
      <c r="M1196" s="28"/>
      <c r="N1196" s="28"/>
      <c r="O1196" s="27"/>
    </row>
    <row r="1197" spans="1:15" ht="18.75">
      <c r="A1197" s="27"/>
      <c r="B1197" s="62"/>
      <c r="C1197" s="28"/>
      <c r="D1197" s="35"/>
      <c r="E1197" s="28"/>
      <c r="F1197" s="28"/>
      <c r="G1197" s="28"/>
      <c r="H1197" s="192"/>
      <c r="I1197" s="192"/>
      <c r="J1197" s="192"/>
      <c r="K1197" s="195"/>
      <c r="L1197" s="28"/>
      <c r="M1197" s="28"/>
      <c r="N1197" s="28"/>
      <c r="O1197" s="27"/>
    </row>
    <row r="1198" spans="1:15" ht="18.75">
      <c r="A1198" s="27"/>
      <c r="B1198" s="62"/>
      <c r="C1198" s="28"/>
      <c r="D1198" s="35"/>
      <c r="E1198" s="28"/>
      <c r="F1198" s="28"/>
      <c r="G1198" s="28"/>
      <c r="H1198" s="192"/>
      <c r="I1198" s="192"/>
      <c r="J1198" s="192"/>
      <c r="K1198" s="195"/>
      <c r="L1198" s="28"/>
      <c r="M1198" s="28"/>
      <c r="N1198" s="28"/>
      <c r="O1198" s="27"/>
    </row>
    <row r="1199" spans="1:15" ht="18.75">
      <c r="A1199" s="27"/>
      <c r="B1199" s="62"/>
      <c r="C1199" s="28"/>
      <c r="D1199" s="35"/>
      <c r="E1199" s="28"/>
      <c r="F1199" s="28"/>
      <c r="G1199" s="28"/>
      <c r="H1199" s="192"/>
      <c r="I1199" s="192"/>
      <c r="J1199" s="192"/>
      <c r="K1199" s="195"/>
      <c r="L1199" s="28"/>
      <c r="M1199" s="28"/>
      <c r="N1199" s="28"/>
      <c r="O1199" s="27"/>
    </row>
    <row r="1200" spans="1:15" ht="18.75">
      <c r="A1200" s="28"/>
      <c r="B1200" s="62"/>
      <c r="C1200" s="7"/>
      <c r="D1200" s="7"/>
      <c r="E1200" s="7"/>
      <c r="F1200" s="7"/>
      <c r="G1200" s="7"/>
      <c r="H1200" s="215"/>
      <c r="I1200" s="215"/>
      <c r="J1200" s="215"/>
      <c r="K1200" s="195"/>
      <c r="L1200" s="28"/>
      <c r="M1200" s="28"/>
      <c r="N1200" s="28"/>
      <c r="O1200" s="28"/>
    </row>
    <row r="1201" spans="1:15" s="123" customFormat="1" ht="18.75">
      <c r="A1201" s="125"/>
      <c r="B1201" s="126"/>
      <c r="C1201" s="125"/>
      <c r="D1201" s="125"/>
      <c r="E1201" s="125"/>
      <c r="F1201" s="125"/>
      <c r="G1201" s="125"/>
      <c r="H1201" s="188"/>
      <c r="I1201" s="188"/>
      <c r="J1201" s="188"/>
      <c r="K1201" s="190"/>
      <c r="L1201" s="125"/>
      <c r="M1201" s="125"/>
      <c r="N1201" s="125"/>
      <c r="O1201" s="118"/>
    </row>
    <row r="1202" spans="1:15" s="123" customFormat="1" ht="18.75">
      <c r="A1202" s="125"/>
      <c r="B1202" s="126"/>
      <c r="C1202" s="125"/>
      <c r="D1202" s="125"/>
      <c r="E1202" s="125"/>
      <c r="F1202" s="125"/>
      <c r="G1202" s="125"/>
      <c r="H1202" s="188"/>
      <c r="I1202" s="188"/>
      <c r="J1202" s="188"/>
      <c r="K1202" s="190"/>
      <c r="L1202" s="125"/>
      <c r="M1202" s="125"/>
      <c r="N1202" s="125"/>
      <c r="O1202" s="118"/>
    </row>
    <row r="1203" spans="1:15" s="123" customFormat="1" ht="18.75">
      <c r="A1203" s="125"/>
      <c r="B1203" s="126"/>
      <c r="C1203" s="125"/>
      <c r="D1203" s="125"/>
      <c r="E1203" s="125"/>
      <c r="F1203" s="125"/>
      <c r="G1203" s="125"/>
      <c r="H1203" s="188"/>
      <c r="I1203" s="188"/>
      <c r="J1203" s="188"/>
      <c r="K1203" s="190"/>
      <c r="L1203" s="125"/>
      <c r="M1203" s="125"/>
      <c r="N1203" s="125"/>
      <c r="O1203" s="118"/>
    </row>
    <row r="1204" spans="1:15" s="123" customFormat="1" ht="18.75">
      <c r="A1204" s="125"/>
      <c r="B1204" s="126"/>
      <c r="C1204" s="125"/>
      <c r="D1204" s="125"/>
      <c r="E1204" s="125"/>
      <c r="F1204" s="125"/>
      <c r="G1204" s="125"/>
      <c r="H1204" s="188"/>
      <c r="I1204" s="188"/>
      <c r="J1204" s="188"/>
      <c r="K1204" s="190"/>
      <c r="L1204" s="125"/>
      <c r="M1204" s="125"/>
      <c r="N1204" s="125"/>
      <c r="O1204" s="118"/>
    </row>
    <row r="1205" spans="1:15" ht="18.75">
      <c r="A1205" s="28"/>
      <c r="B1205" s="62"/>
      <c r="C1205" s="28"/>
      <c r="D1205" s="28"/>
      <c r="E1205" s="28"/>
      <c r="F1205" s="28"/>
      <c r="G1205" s="84"/>
      <c r="H1205" s="192"/>
      <c r="I1205" s="192"/>
      <c r="J1205" s="192"/>
      <c r="K1205" s="195"/>
      <c r="L1205" s="28"/>
      <c r="M1205" s="28"/>
      <c r="N1205" s="28"/>
      <c r="O1205" s="27"/>
    </row>
    <row r="1206" spans="1:15" ht="18.75">
      <c r="A1206" s="28"/>
      <c r="B1206" s="62"/>
      <c r="C1206" s="28"/>
      <c r="D1206" s="28"/>
      <c r="E1206" s="28"/>
      <c r="F1206" s="28"/>
      <c r="G1206" s="84"/>
      <c r="H1206" s="192"/>
      <c r="I1206" s="192"/>
      <c r="J1206" s="192"/>
      <c r="K1206" s="195"/>
      <c r="L1206" s="28"/>
      <c r="M1206" s="28"/>
      <c r="N1206" s="28"/>
      <c r="O1206" s="27"/>
    </row>
    <row r="1207" spans="1:15" ht="18.75">
      <c r="A1207" s="28"/>
      <c r="B1207" s="62"/>
      <c r="C1207" s="28"/>
      <c r="D1207" s="28"/>
      <c r="E1207" s="28"/>
      <c r="F1207" s="28"/>
      <c r="G1207" s="84"/>
      <c r="H1207" s="192"/>
      <c r="I1207" s="192"/>
      <c r="J1207" s="192"/>
      <c r="K1207" s="195"/>
      <c r="L1207" s="28"/>
      <c r="M1207" s="28"/>
      <c r="N1207" s="28"/>
      <c r="O1207" s="27"/>
    </row>
    <row r="1208" spans="1:15" ht="18.75">
      <c r="A1208" s="28"/>
      <c r="B1208" s="62"/>
      <c r="C1208" s="28"/>
      <c r="D1208" s="28"/>
      <c r="E1208" s="28"/>
      <c r="F1208" s="28"/>
      <c r="G1208" s="84"/>
      <c r="H1208" s="192"/>
      <c r="I1208" s="192"/>
      <c r="J1208" s="192"/>
      <c r="K1208" s="195"/>
      <c r="L1208" s="28"/>
      <c r="M1208" s="28"/>
      <c r="N1208" s="28"/>
      <c r="O1208" s="27"/>
    </row>
    <row r="1209" spans="1:15" ht="18.75">
      <c r="A1209" s="28"/>
      <c r="B1209" s="62"/>
      <c r="C1209" s="170"/>
      <c r="D1209" s="28"/>
      <c r="E1209" s="28"/>
      <c r="F1209" s="28"/>
      <c r="G1209" s="28"/>
      <c r="H1209" s="215"/>
      <c r="I1209" s="215"/>
      <c r="J1209" s="215"/>
      <c r="K1209" s="195"/>
      <c r="L1209" s="28"/>
      <c r="M1209" s="28"/>
      <c r="N1209" s="28"/>
      <c r="O1209" s="28"/>
    </row>
    <row r="1210" spans="1:15" s="123" customFormat="1" ht="18.75">
      <c r="A1210" s="125"/>
      <c r="B1210" s="126"/>
      <c r="C1210" s="125"/>
      <c r="D1210" s="125"/>
      <c r="E1210" s="125"/>
      <c r="F1210" s="125"/>
      <c r="G1210" s="125"/>
      <c r="H1210" s="188"/>
      <c r="I1210" s="188"/>
      <c r="J1210" s="188"/>
      <c r="K1210" s="190"/>
      <c r="L1210" s="125"/>
      <c r="M1210" s="125"/>
      <c r="N1210" s="125"/>
      <c r="O1210" s="118"/>
    </row>
    <row r="1211" spans="1:15" ht="18.75">
      <c r="A1211" s="28"/>
      <c r="B1211" s="62"/>
      <c r="C1211" s="28"/>
      <c r="D1211" s="28"/>
      <c r="E1211" s="28"/>
      <c r="F1211" s="28"/>
      <c r="G1211" s="28"/>
      <c r="H1211" s="192"/>
      <c r="I1211" s="192"/>
      <c r="J1211" s="192"/>
      <c r="K1211" s="195"/>
      <c r="L1211" s="28"/>
      <c r="M1211" s="28"/>
      <c r="N1211" s="28"/>
      <c r="O1211" s="28"/>
    </row>
    <row r="1212" spans="1:15" ht="19.5">
      <c r="A1212" s="28"/>
      <c r="B1212" s="62"/>
      <c r="C1212" s="28"/>
      <c r="D1212" s="28"/>
      <c r="E1212" s="28"/>
      <c r="F1212" s="28"/>
      <c r="G1212" s="28"/>
      <c r="H1212" s="215"/>
      <c r="I1212" s="215"/>
      <c r="J1212" s="216"/>
      <c r="K1212" s="195"/>
      <c r="L1212" s="28"/>
      <c r="M1212" s="28"/>
      <c r="N1212" s="28"/>
      <c r="O1212" s="28"/>
    </row>
    <row r="1213" spans="1:15" ht="18.75">
      <c r="A1213" s="27"/>
      <c r="B1213" s="62"/>
      <c r="C1213" s="28"/>
      <c r="D1213" s="28"/>
      <c r="E1213" s="28"/>
      <c r="F1213" s="28"/>
      <c r="G1213" s="28"/>
      <c r="H1213" s="192"/>
      <c r="I1213" s="192"/>
      <c r="J1213" s="192"/>
      <c r="K1213" s="195"/>
      <c r="L1213" s="28"/>
      <c r="M1213" s="28"/>
      <c r="N1213" s="28"/>
      <c r="O1213" s="27"/>
    </row>
    <row r="1214" spans="1:15" ht="18.75">
      <c r="A1214" s="27"/>
      <c r="B1214" s="62"/>
      <c r="C1214" s="28"/>
      <c r="D1214" s="28"/>
      <c r="E1214" s="28"/>
      <c r="F1214" s="28"/>
      <c r="G1214" s="28"/>
      <c r="H1214" s="192"/>
      <c r="I1214" s="192"/>
      <c r="J1214" s="192"/>
      <c r="K1214" s="195"/>
      <c r="L1214" s="28"/>
      <c r="M1214" s="28"/>
      <c r="N1214" s="28"/>
      <c r="O1214" s="27"/>
    </row>
    <row r="1215" spans="1:15" ht="18.75">
      <c r="A1215" s="27"/>
      <c r="B1215" s="62"/>
      <c r="C1215" s="28"/>
      <c r="D1215" s="28"/>
      <c r="E1215" s="28"/>
      <c r="F1215" s="28"/>
      <c r="G1215" s="28"/>
      <c r="H1215" s="192"/>
      <c r="I1215" s="192"/>
      <c r="J1215" s="192"/>
      <c r="K1215" s="195"/>
      <c r="L1215" s="28"/>
      <c r="M1215" s="28"/>
      <c r="N1215" s="28"/>
      <c r="O1215" s="28"/>
    </row>
    <row r="1216" spans="1:15" ht="18.75">
      <c r="A1216" s="27"/>
      <c r="B1216" s="62"/>
      <c r="C1216" s="28"/>
      <c r="D1216" s="28"/>
      <c r="E1216" s="28"/>
      <c r="F1216" s="28"/>
      <c r="G1216" s="28"/>
      <c r="H1216" s="192"/>
      <c r="I1216" s="192"/>
      <c r="J1216" s="192"/>
      <c r="K1216" s="195"/>
      <c r="L1216" s="28"/>
      <c r="M1216" s="28"/>
      <c r="N1216" s="28"/>
      <c r="O1216" s="28"/>
    </row>
    <row r="1217" spans="1:15" s="123" customFormat="1" ht="18.75">
      <c r="A1217" s="118"/>
      <c r="B1217" s="126"/>
      <c r="C1217" s="125"/>
      <c r="D1217" s="125"/>
      <c r="E1217" s="125"/>
      <c r="F1217" s="125"/>
      <c r="G1217" s="125"/>
      <c r="H1217" s="188"/>
      <c r="I1217" s="188"/>
      <c r="J1217" s="188"/>
      <c r="K1217" s="190"/>
      <c r="L1217" s="125"/>
      <c r="M1217" s="125"/>
      <c r="N1217" s="125"/>
      <c r="O1217" s="118"/>
    </row>
    <row r="1218" spans="1:15" s="123" customFormat="1" ht="18.75">
      <c r="A1218" s="118"/>
      <c r="B1218" s="126"/>
      <c r="C1218" s="125"/>
      <c r="D1218" s="125"/>
      <c r="E1218" s="125"/>
      <c r="F1218" s="125"/>
      <c r="G1218" s="125"/>
      <c r="H1218" s="188"/>
      <c r="I1218" s="188"/>
      <c r="J1218" s="188"/>
      <c r="K1218" s="190"/>
      <c r="L1218" s="125"/>
      <c r="M1218" s="125"/>
      <c r="N1218" s="125"/>
      <c r="O1218" s="118"/>
    </row>
    <row r="1219" spans="1:15" ht="18.75">
      <c r="A1219" s="28"/>
      <c r="B1219" s="62"/>
      <c r="C1219" s="28"/>
      <c r="D1219" s="28"/>
      <c r="E1219" s="28"/>
      <c r="F1219" s="28"/>
      <c r="G1219" s="28"/>
      <c r="H1219" s="215"/>
      <c r="I1219" s="215"/>
      <c r="J1219" s="215"/>
      <c r="K1219" s="195"/>
      <c r="L1219" s="28"/>
      <c r="M1219" s="28"/>
      <c r="N1219" s="28"/>
      <c r="O1219" s="28"/>
    </row>
    <row r="1220" spans="1:15" s="123" customFormat="1" ht="18.75">
      <c r="A1220" s="125"/>
      <c r="B1220" s="126"/>
      <c r="C1220" s="125"/>
      <c r="D1220" s="125"/>
      <c r="E1220" s="125"/>
      <c r="F1220" s="125"/>
      <c r="G1220" s="125"/>
      <c r="H1220" s="188"/>
      <c r="I1220" s="188"/>
      <c r="J1220" s="188"/>
      <c r="K1220" s="190"/>
      <c r="L1220" s="125"/>
      <c r="M1220" s="125"/>
      <c r="N1220" s="125"/>
      <c r="O1220" s="118"/>
    </row>
    <row r="1221" spans="1:15" s="123" customFormat="1" ht="18.75">
      <c r="A1221" s="125"/>
      <c r="B1221" s="126"/>
      <c r="C1221" s="125"/>
      <c r="D1221" s="125"/>
      <c r="E1221" s="125"/>
      <c r="F1221" s="125"/>
      <c r="G1221" s="125"/>
      <c r="H1221" s="188"/>
      <c r="I1221" s="188"/>
      <c r="J1221" s="188"/>
      <c r="K1221" s="190"/>
      <c r="L1221" s="125"/>
      <c r="M1221" s="125"/>
      <c r="N1221" s="125"/>
      <c r="O1221" s="118"/>
    </row>
    <row r="1222" spans="1:15" ht="18.75">
      <c r="A1222" s="28"/>
      <c r="B1222" s="62"/>
      <c r="C1222" s="28"/>
      <c r="D1222" s="28"/>
      <c r="E1222" s="28"/>
      <c r="F1222" s="28"/>
      <c r="G1222" s="84"/>
      <c r="H1222" s="192"/>
      <c r="I1222" s="192"/>
      <c r="J1222" s="192"/>
      <c r="K1222" s="195"/>
      <c r="L1222" s="28"/>
      <c r="M1222" s="28"/>
      <c r="N1222" s="28"/>
      <c r="O1222" s="27"/>
    </row>
    <row r="1223" spans="1:15" ht="18.75">
      <c r="A1223" s="28"/>
      <c r="B1223" s="62"/>
      <c r="C1223" s="28"/>
      <c r="D1223" s="28"/>
      <c r="E1223" s="28"/>
      <c r="F1223" s="28"/>
      <c r="G1223" s="84"/>
      <c r="H1223" s="192"/>
      <c r="I1223" s="192"/>
      <c r="J1223" s="192"/>
      <c r="K1223" s="195"/>
      <c r="L1223" s="28"/>
      <c r="M1223" s="28"/>
      <c r="N1223" s="28"/>
      <c r="O1223" s="27"/>
    </row>
    <row r="1224" spans="1:15" ht="18.75">
      <c r="A1224" s="28"/>
      <c r="B1224" s="62"/>
      <c r="C1224" s="28"/>
      <c r="D1224" s="28"/>
      <c r="E1224" s="28"/>
      <c r="F1224" s="28"/>
      <c r="G1224" s="28"/>
      <c r="H1224" s="215"/>
      <c r="I1224" s="215"/>
      <c r="J1224" s="215"/>
      <c r="K1224" s="195"/>
      <c r="L1224" s="28"/>
      <c r="M1224" s="28"/>
      <c r="N1224" s="28"/>
      <c r="O1224" s="28"/>
    </row>
    <row r="1225" spans="1:15" s="123" customFormat="1" ht="18.75">
      <c r="A1225" s="125"/>
      <c r="B1225" s="126"/>
      <c r="C1225" s="125"/>
      <c r="D1225" s="125"/>
      <c r="E1225" s="125"/>
      <c r="F1225" s="125"/>
      <c r="G1225" s="125"/>
      <c r="H1225" s="188"/>
      <c r="I1225" s="188"/>
      <c r="J1225" s="188"/>
      <c r="K1225" s="190"/>
      <c r="L1225" s="125"/>
      <c r="M1225" s="125"/>
      <c r="N1225" s="125"/>
      <c r="O1225" s="118"/>
    </row>
    <row r="1226" spans="1:15" ht="18.75">
      <c r="A1226" s="28"/>
      <c r="B1226" s="62"/>
      <c r="C1226" s="28"/>
      <c r="D1226" s="28"/>
      <c r="E1226" s="28"/>
      <c r="F1226" s="28"/>
      <c r="G1226" s="28"/>
      <c r="H1226" s="192"/>
      <c r="I1226" s="192"/>
      <c r="J1226" s="192"/>
      <c r="K1226" s="195"/>
      <c r="L1226" s="28"/>
      <c r="M1226" s="28"/>
      <c r="N1226" s="28"/>
      <c r="O1226" s="27"/>
    </row>
    <row r="1227" spans="1:15" ht="18.75">
      <c r="A1227" s="28"/>
      <c r="B1227" s="62"/>
      <c r="C1227" s="28"/>
      <c r="D1227" s="28"/>
      <c r="E1227" s="28"/>
      <c r="F1227" s="28"/>
      <c r="G1227" s="28"/>
      <c r="H1227" s="192"/>
      <c r="I1227" s="192"/>
      <c r="J1227" s="192"/>
      <c r="K1227" s="195"/>
      <c r="L1227" s="28"/>
      <c r="M1227" s="28"/>
      <c r="N1227" s="28"/>
      <c r="O1227" s="27"/>
    </row>
    <row r="1228" spans="1:15" ht="18.75">
      <c r="A1228" s="28"/>
      <c r="B1228" s="62"/>
      <c r="C1228" s="28"/>
      <c r="D1228" s="28"/>
      <c r="E1228" s="28"/>
      <c r="F1228" s="28"/>
      <c r="G1228" s="28"/>
      <c r="H1228" s="192"/>
      <c r="I1228" s="192"/>
      <c r="J1228" s="192"/>
      <c r="K1228" s="195"/>
      <c r="L1228" s="28"/>
      <c r="M1228" s="28"/>
      <c r="N1228" s="28"/>
      <c r="O1228" s="28"/>
    </row>
    <row r="1229" spans="1:15" ht="18.75">
      <c r="A1229" s="28"/>
      <c r="B1229" s="62"/>
      <c r="C1229" s="28"/>
      <c r="D1229" s="28"/>
      <c r="E1229" s="28"/>
      <c r="F1229" s="28"/>
      <c r="G1229" s="28"/>
      <c r="H1229" s="215"/>
      <c r="I1229" s="215"/>
      <c r="J1229" s="215"/>
      <c r="K1229" s="195"/>
      <c r="L1229" s="28"/>
      <c r="M1229" s="28"/>
      <c r="N1229" s="28"/>
      <c r="O1229" s="28"/>
    </row>
    <row r="1230" spans="1:15" ht="18.75">
      <c r="A1230" s="27"/>
      <c r="B1230" s="62"/>
      <c r="C1230" s="28"/>
      <c r="D1230" s="28"/>
      <c r="E1230" s="28"/>
      <c r="F1230" s="28"/>
      <c r="G1230" s="28"/>
      <c r="H1230" s="192"/>
      <c r="I1230" s="192"/>
      <c r="J1230" s="192"/>
      <c r="K1230" s="195"/>
      <c r="L1230" s="28"/>
      <c r="M1230" s="28"/>
      <c r="N1230" s="28"/>
      <c r="O1230" s="27"/>
    </row>
    <row r="1231" spans="1:15" ht="18.75">
      <c r="A1231" s="27"/>
      <c r="B1231" s="62"/>
      <c r="C1231" s="28"/>
      <c r="D1231" s="28"/>
      <c r="E1231" s="28"/>
      <c r="F1231" s="28"/>
      <c r="G1231" s="28"/>
      <c r="H1231" s="192"/>
      <c r="I1231" s="192"/>
      <c r="J1231" s="192"/>
      <c r="K1231" s="195"/>
      <c r="L1231" s="28"/>
      <c r="M1231" s="28"/>
      <c r="N1231" s="28"/>
      <c r="O1231" s="27"/>
    </row>
    <row r="1232" spans="1:15" ht="18.75">
      <c r="A1232" s="27"/>
      <c r="B1232" s="62"/>
      <c r="C1232" s="28"/>
      <c r="D1232" s="28"/>
      <c r="E1232" s="28"/>
      <c r="F1232" s="28"/>
      <c r="G1232" s="28"/>
      <c r="H1232" s="192"/>
      <c r="I1232" s="192"/>
      <c r="J1232" s="192"/>
      <c r="K1232" s="195"/>
      <c r="L1232" s="28"/>
      <c r="M1232" s="28"/>
      <c r="N1232" s="28"/>
      <c r="O1232" s="28"/>
    </row>
    <row r="1233" spans="1:15" ht="18.75">
      <c r="A1233" s="27"/>
      <c r="B1233" s="62"/>
      <c r="C1233" s="28"/>
      <c r="D1233" s="28"/>
      <c r="E1233" s="28"/>
      <c r="F1233" s="28"/>
      <c r="G1233" s="28"/>
      <c r="H1233" s="192"/>
      <c r="I1233" s="192"/>
      <c r="J1233" s="192"/>
      <c r="K1233" s="195"/>
      <c r="L1233" s="28"/>
      <c r="M1233" s="28"/>
      <c r="N1233" s="28"/>
      <c r="O1233" s="28"/>
    </row>
    <row r="1234" spans="1:15" ht="18.75">
      <c r="A1234" s="28"/>
      <c r="B1234" s="62"/>
      <c r="C1234" s="28"/>
      <c r="D1234" s="28"/>
      <c r="E1234" s="28"/>
      <c r="F1234" s="28"/>
      <c r="G1234" s="28"/>
      <c r="H1234" s="215"/>
      <c r="I1234" s="215"/>
      <c r="J1234" s="215"/>
      <c r="K1234" s="195"/>
      <c r="L1234" s="28"/>
      <c r="M1234" s="28"/>
      <c r="N1234" s="28"/>
      <c r="O1234" s="28"/>
    </row>
    <row r="1235" spans="1:15" s="123" customFormat="1" ht="18.75">
      <c r="A1235" s="125"/>
      <c r="B1235" s="126"/>
      <c r="C1235" s="125"/>
      <c r="D1235" s="125"/>
      <c r="E1235" s="125"/>
      <c r="F1235" s="125"/>
      <c r="G1235" s="125"/>
      <c r="H1235" s="188"/>
      <c r="I1235" s="217"/>
      <c r="J1235" s="188"/>
      <c r="K1235" s="190"/>
      <c r="L1235" s="125"/>
      <c r="M1235" s="125"/>
      <c r="N1235" s="125"/>
      <c r="O1235" s="118"/>
    </row>
    <row r="1236" spans="1:15" s="123" customFormat="1" ht="18.75">
      <c r="A1236" s="125"/>
      <c r="B1236" s="126"/>
      <c r="C1236" s="125"/>
      <c r="D1236" s="125"/>
      <c r="E1236" s="125"/>
      <c r="F1236" s="125"/>
      <c r="G1236" s="125"/>
      <c r="H1236" s="188"/>
      <c r="I1236" s="188"/>
      <c r="J1236" s="188"/>
      <c r="K1236" s="190"/>
      <c r="L1236" s="125"/>
      <c r="M1236" s="125"/>
      <c r="N1236" s="125"/>
      <c r="O1236" s="118"/>
    </row>
    <row r="1237" spans="1:15" ht="18.75">
      <c r="A1237" s="28"/>
      <c r="B1237" s="62"/>
      <c r="C1237" s="28"/>
      <c r="D1237" s="28"/>
      <c r="E1237" s="28"/>
      <c r="F1237" s="28"/>
      <c r="G1237" s="84"/>
      <c r="H1237" s="192"/>
      <c r="I1237" s="218"/>
      <c r="J1237" s="192"/>
      <c r="K1237" s="195"/>
      <c r="L1237" s="28"/>
      <c r="M1237" s="28"/>
      <c r="N1237" s="28"/>
      <c r="O1237" s="27"/>
    </row>
    <row r="1238" spans="1:15" ht="18.75">
      <c r="A1238" s="28"/>
      <c r="B1238" s="62"/>
      <c r="C1238" s="28"/>
      <c r="D1238" s="28"/>
      <c r="E1238" s="28"/>
      <c r="F1238" s="28"/>
      <c r="G1238" s="84"/>
      <c r="H1238" s="192"/>
      <c r="I1238" s="192"/>
      <c r="J1238" s="192"/>
      <c r="K1238" s="195"/>
      <c r="L1238" s="28"/>
      <c r="M1238" s="28"/>
      <c r="N1238" s="28"/>
      <c r="O1238" s="27"/>
    </row>
    <row r="1239" spans="1:15" ht="18.75">
      <c r="A1239" s="28"/>
      <c r="B1239" s="62"/>
      <c r="C1239" s="28"/>
      <c r="D1239" s="28"/>
      <c r="E1239" s="28"/>
      <c r="F1239" s="28"/>
      <c r="G1239" s="28"/>
      <c r="H1239" s="215"/>
      <c r="I1239" s="215"/>
      <c r="J1239" s="215"/>
      <c r="K1239" s="195"/>
      <c r="L1239" s="28"/>
      <c r="M1239" s="28"/>
      <c r="N1239" s="28"/>
      <c r="O1239" s="28"/>
    </row>
    <row r="1240" spans="1:15" s="123" customFormat="1" ht="18.75">
      <c r="A1240" s="125"/>
      <c r="B1240" s="126"/>
      <c r="C1240" s="125"/>
      <c r="D1240" s="125"/>
      <c r="E1240" s="125"/>
      <c r="F1240" s="125"/>
      <c r="G1240" s="125"/>
      <c r="H1240" s="188"/>
      <c r="I1240" s="188"/>
      <c r="J1240" s="188"/>
      <c r="K1240" s="190"/>
      <c r="L1240" s="125"/>
      <c r="M1240" s="125"/>
      <c r="N1240" s="125"/>
      <c r="O1240" s="118"/>
    </row>
    <row r="1241" spans="1:15" ht="18.75">
      <c r="A1241" s="28"/>
      <c r="B1241" s="62"/>
      <c r="C1241" s="28"/>
      <c r="D1241" s="28"/>
      <c r="E1241" s="28"/>
      <c r="F1241" s="28"/>
      <c r="G1241" s="28"/>
      <c r="H1241" s="192"/>
      <c r="I1241" s="192"/>
      <c r="J1241" s="192"/>
      <c r="K1241" s="195"/>
      <c r="L1241" s="28"/>
      <c r="M1241" s="28"/>
      <c r="N1241" s="28"/>
      <c r="O1241" s="28"/>
    </row>
    <row r="1242" spans="1:15" ht="18.75">
      <c r="A1242" s="28"/>
      <c r="B1242" s="62"/>
      <c r="C1242" s="28"/>
      <c r="D1242" s="28"/>
      <c r="E1242" s="28"/>
      <c r="F1242" s="28"/>
      <c r="G1242" s="28"/>
      <c r="H1242" s="192"/>
      <c r="I1242" s="192"/>
      <c r="J1242" s="192"/>
      <c r="K1242" s="195"/>
      <c r="L1242" s="28"/>
      <c r="M1242" s="28"/>
      <c r="N1242" s="28"/>
      <c r="O1242" s="28"/>
    </row>
    <row r="1243" spans="1:15" ht="18.75">
      <c r="A1243" s="28"/>
      <c r="B1243" s="62"/>
      <c r="C1243" s="28"/>
      <c r="D1243" s="28"/>
      <c r="E1243" s="28"/>
      <c r="F1243" s="28"/>
      <c r="G1243" s="28"/>
      <c r="H1243" s="215"/>
      <c r="I1243" s="215"/>
      <c r="J1243" s="215"/>
      <c r="K1243" s="195"/>
      <c r="L1243" s="28"/>
      <c r="M1243" s="28"/>
      <c r="N1243" s="28"/>
      <c r="O1243" s="28"/>
    </row>
    <row r="1244" spans="1:15" s="123" customFormat="1" ht="18.75">
      <c r="A1244" s="125"/>
      <c r="B1244" s="126"/>
      <c r="C1244" s="125"/>
      <c r="D1244" s="125"/>
      <c r="E1244" s="125"/>
      <c r="F1244" s="125"/>
      <c r="G1244" s="125"/>
      <c r="H1244" s="188"/>
      <c r="I1244" s="188"/>
      <c r="J1244" s="188"/>
      <c r="K1244" s="190"/>
      <c r="L1244" s="125"/>
      <c r="M1244" s="125"/>
      <c r="N1244" s="125"/>
      <c r="O1244" s="118"/>
    </row>
    <row r="1245" spans="1:15" s="123" customFormat="1" ht="18.75">
      <c r="A1245" s="125"/>
      <c r="B1245" s="126"/>
      <c r="C1245" s="125"/>
      <c r="D1245" s="125"/>
      <c r="E1245" s="125"/>
      <c r="F1245" s="125"/>
      <c r="G1245" s="125"/>
      <c r="H1245" s="188"/>
      <c r="I1245" s="188"/>
      <c r="J1245" s="188"/>
      <c r="K1245" s="190"/>
      <c r="L1245" s="125"/>
      <c r="M1245" s="125"/>
      <c r="N1245" s="125"/>
      <c r="O1245" s="118"/>
    </row>
    <row r="1246" spans="1:15" ht="18.75">
      <c r="A1246" s="28"/>
      <c r="B1246" s="62"/>
      <c r="C1246" s="28"/>
      <c r="D1246" s="28"/>
      <c r="E1246" s="28"/>
      <c r="F1246" s="28"/>
      <c r="G1246" s="84"/>
      <c r="H1246" s="192"/>
      <c r="I1246" s="192"/>
      <c r="J1246" s="192"/>
      <c r="K1246" s="195"/>
      <c r="L1246" s="28"/>
      <c r="M1246" s="28"/>
      <c r="N1246" s="28"/>
      <c r="O1246" s="27"/>
    </row>
    <row r="1247" spans="1:15" ht="18.75">
      <c r="A1247" s="28"/>
      <c r="B1247" s="62"/>
      <c r="C1247" s="28"/>
      <c r="D1247" s="28"/>
      <c r="E1247" s="28"/>
      <c r="F1247" s="28"/>
      <c r="G1247" s="84"/>
      <c r="H1247" s="192"/>
      <c r="I1247" s="192"/>
      <c r="J1247" s="192"/>
      <c r="K1247" s="195"/>
      <c r="L1247" s="28"/>
      <c r="M1247" s="28"/>
      <c r="N1247" s="28"/>
      <c r="O1247" s="27"/>
    </row>
    <row r="1248" spans="1:15" ht="18.75">
      <c r="A1248" s="28"/>
      <c r="B1248" s="62"/>
      <c r="C1248" s="28"/>
      <c r="D1248" s="28"/>
      <c r="E1248" s="35"/>
      <c r="F1248" s="35"/>
      <c r="G1248" s="43"/>
      <c r="H1248" s="192"/>
      <c r="I1248" s="192"/>
      <c r="J1248" s="192"/>
      <c r="K1248" s="195"/>
      <c r="L1248" s="28"/>
      <c r="M1248" s="28"/>
      <c r="N1248" s="28"/>
      <c r="O1248" s="27"/>
    </row>
    <row r="1249" spans="1:15" ht="18.75">
      <c r="A1249" s="28"/>
      <c r="B1249" s="62"/>
      <c r="C1249" s="28"/>
      <c r="D1249" s="28"/>
      <c r="E1249" s="35"/>
      <c r="F1249" s="35"/>
      <c r="G1249" s="43"/>
      <c r="H1249" s="192"/>
      <c r="I1249" s="192"/>
      <c r="J1249" s="192"/>
      <c r="K1249" s="195"/>
      <c r="L1249" s="28"/>
      <c r="M1249" s="28"/>
      <c r="N1249" s="28"/>
      <c r="O1249" s="27"/>
    </row>
    <row r="1250" spans="1:15" ht="18.75">
      <c r="A1250" s="28"/>
      <c r="B1250" s="62"/>
      <c r="C1250" s="28"/>
      <c r="D1250" s="28"/>
      <c r="E1250" s="28"/>
      <c r="F1250" s="28"/>
      <c r="G1250" s="28"/>
      <c r="H1250" s="215"/>
      <c r="I1250" s="215"/>
      <c r="J1250" s="215"/>
      <c r="K1250" s="195"/>
      <c r="L1250" s="28"/>
      <c r="M1250" s="28"/>
      <c r="N1250" s="28"/>
      <c r="O1250" s="28"/>
    </row>
    <row r="1251" spans="1:15" ht="18.75">
      <c r="A1251" s="28"/>
      <c r="B1251" s="62"/>
      <c r="C1251" s="28"/>
      <c r="D1251" s="35"/>
      <c r="E1251" s="28"/>
      <c r="F1251" s="28"/>
      <c r="G1251" s="28"/>
      <c r="H1251" s="192"/>
      <c r="I1251" s="192"/>
      <c r="J1251" s="192"/>
      <c r="K1251" s="195"/>
      <c r="L1251" s="28"/>
      <c r="M1251" s="28"/>
      <c r="N1251" s="28"/>
      <c r="O1251" s="27"/>
    </row>
    <row r="1252" spans="1:15" ht="18.75">
      <c r="A1252" s="28"/>
      <c r="B1252" s="62"/>
      <c r="C1252" s="28"/>
      <c r="D1252" s="35"/>
      <c r="E1252" s="28"/>
      <c r="F1252" s="28"/>
      <c r="G1252" s="28"/>
      <c r="H1252" s="192"/>
      <c r="I1252" s="192"/>
      <c r="J1252" s="192"/>
      <c r="K1252" s="195"/>
      <c r="L1252" s="28"/>
      <c r="M1252" s="28"/>
      <c r="N1252" s="28"/>
      <c r="O1252" s="27"/>
    </row>
    <row r="1253" spans="1:15" ht="18.75">
      <c r="A1253" s="28"/>
      <c r="B1253" s="62"/>
      <c r="C1253" s="28"/>
      <c r="D1253" s="28"/>
      <c r="E1253" s="28"/>
      <c r="F1253" s="28"/>
      <c r="G1253" s="28"/>
      <c r="H1253" s="192"/>
      <c r="I1253" s="192"/>
      <c r="J1253" s="192"/>
      <c r="K1253" s="195"/>
      <c r="L1253" s="28"/>
      <c r="M1253" s="28"/>
      <c r="N1253" s="28"/>
      <c r="O1253" s="28"/>
    </row>
    <row r="1254" spans="1:15" ht="18.75">
      <c r="A1254" s="28"/>
      <c r="B1254" s="62"/>
      <c r="C1254" s="28"/>
      <c r="D1254" s="28"/>
      <c r="E1254" s="28"/>
      <c r="F1254" s="28"/>
      <c r="G1254" s="28"/>
      <c r="H1254" s="192"/>
      <c r="I1254" s="192"/>
      <c r="J1254" s="192"/>
      <c r="K1254" s="195"/>
      <c r="L1254" s="28"/>
      <c r="M1254" s="28"/>
      <c r="N1254" s="28"/>
      <c r="O1254" s="28"/>
    </row>
    <row r="1255" spans="1:15" ht="18.75">
      <c r="A1255" s="28"/>
      <c r="B1255" s="62"/>
      <c r="C1255" s="28"/>
      <c r="D1255" s="28"/>
      <c r="E1255" s="28"/>
      <c r="F1255" s="28"/>
      <c r="G1255" s="28"/>
      <c r="H1255" s="215"/>
      <c r="I1255" s="215"/>
      <c r="J1255" s="215"/>
      <c r="K1255" s="195"/>
      <c r="L1255" s="28"/>
      <c r="M1255" s="28"/>
      <c r="N1255" s="28"/>
      <c r="O1255" s="28"/>
    </row>
    <row r="1256" spans="1:15" s="123" customFormat="1" ht="18.75">
      <c r="A1256" s="125"/>
      <c r="B1256" s="126"/>
      <c r="C1256" s="125"/>
      <c r="D1256" s="127"/>
      <c r="E1256" s="125"/>
      <c r="F1256" s="125"/>
      <c r="G1256" s="125"/>
      <c r="H1256" s="188"/>
      <c r="I1256" s="188"/>
      <c r="J1256" s="188"/>
      <c r="K1256" s="190"/>
      <c r="L1256" s="125"/>
      <c r="M1256" s="125"/>
      <c r="N1256" s="125"/>
      <c r="O1256" s="118"/>
    </row>
    <row r="1257" spans="1:15" s="123" customFormat="1" ht="18.75">
      <c r="A1257" s="125"/>
      <c r="B1257" s="126"/>
      <c r="C1257" s="125"/>
      <c r="D1257" s="127"/>
      <c r="E1257" s="125"/>
      <c r="F1257" s="125"/>
      <c r="G1257" s="125"/>
      <c r="H1257" s="188"/>
      <c r="I1257" s="188"/>
      <c r="J1257" s="188"/>
      <c r="K1257" s="190"/>
      <c r="L1257" s="125"/>
      <c r="M1257" s="125"/>
      <c r="N1257" s="125"/>
      <c r="O1257" s="118"/>
    </row>
    <row r="1258" spans="1:15" s="123" customFormat="1" ht="18.75">
      <c r="A1258" s="125"/>
      <c r="B1258" s="126"/>
      <c r="C1258" s="125"/>
      <c r="D1258" s="127"/>
      <c r="E1258" s="125"/>
      <c r="F1258" s="125"/>
      <c r="G1258" s="125"/>
      <c r="H1258" s="188"/>
      <c r="I1258" s="188"/>
      <c r="J1258" s="188"/>
      <c r="K1258" s="190"/>
      <c r="L1258" s="125"/>
      <c r="M1258" s="125"/>
      <c r="N1258" s="125"/>
      <c r="O1258" s="118"/>
    </row>
    <row r="1259" spans="1:15" ht="18.75">
      <c r="A1259" s="28"/>
      <c r="B1259" s="62"/>
      <c r="C1259" s="28"/>
      <c r="D1259" s="28"/>
      <c r="E1259" s="28"/>
      <c r="F1259" s="28"/>
      <c r="G1259" s="28"/>
      <c r="H1259" s="215"/>
      <c r="I1259" s="215"/>
      <c r="J1259" s="215"/>
      <c r="K1259" s="195"/>
      <c r="L1259" s="28"/>
      <c r="M1259" s="28"/>
      <c r="N1259" s="28"/>
      <c r="O1259" s="28"/>
    </row>
    <row r="1260" spans="1:15" ht="18.75">
      <c r="A1260" s="28"/>
      <c r="B1260" s="62"/>
      <c r="C1260" s="28"/>
      <c r="D1260" s="22"/>
      <c r="E1260" s="28"/>
      <c r="F1260" s="28"/>
      <c r="G1260" s="28"/>
      <c r="H1260" s="192"/>
      <c r="I1260" s="192"/>
      <c r="J1260" s="192"/>
      <c r="K1260" s="195"/>
      <c r="L1260" s="28"/>
      <c r="M1260" s="28"/>
      <c r="N1260" s="28"/>
      <c r="O1260" s="27"/>
    </row>
    <row r="1261" spans="1:15" ht="18.75">
      <c r="A1261" s="28"/>
      <c r="B1261" s="62"/>
      <c r="C1261" s="28"/>
      <c r="D1261" s="22"/>
      <c r="E1261" s="28"/>
      <c r="F1261" s="28"/>
      <c r="G1261" s="28"/>
      <c r="H1261" s="192"/>
      <c r="I1261" s="192"/>
      <c r="J1261" s="192"/>
      <c r="K1261" s="195"/>
      <c r="L1261" s="28"/>
      <c r="M1261" s="28"/>
      <c r="N1261" s="28"/>
      <c r="O1261" s="27"/>
    </row>
    <row r="1262" spans="1:15" ht="18.75">
      <c r="A1262" s="28"/>
      <c r="B1262" s="62"/>
      <c r="C1262" s="28"/>
      <c r="D1262" s="22"/>
      <c r="E1262" s="28"/>
      <c r="F1262" s="28"/>
      <c r="G1262" s="28"/>
      <c r="H1262" s="192"/>
      <c r="I1262" s="192"/>
      <c r="J1262" s="192"/>
      <c r="K1262" s="195"/>
      <c r="L1262" s="28"/>
      <c r="M1262" s="28"/>
      <c r="N1262" s="28"/>
      <c r="O1262" s="27"/>
    </row>
    <row r="1263" spans="1:15" ht="18.75">
      <c r="A1263" s="28"/>
      <c r="B1263" s="62"/>
      <c r="C1263" s="28"/>
      <c r="D1263" s="22"/>
      <c r="E1263" s="28"/>
      <c r="F1263" s="28"/>
      <c r="G1263" s="28"/>
      <c r="H1263" s="192"/>
      <c r="I1263" s="192"/>
      <c r="J1263" s="192"/>
      <c r="K1263" s="195"/>
      <c r="L1263" s="28"/>
      <c r="M1263" s="28"/>
      <c r="N1263" s="28"/>
      <c r="O1263" s="27"/>
    </row>
    <row r="1264" spans="1:15" ht="18.75">
      <c r="A1264" s="28"/>
      <c r="B1264" s="62"/>
      <c r="C1264" s="28"/>
      <c r="D1264" s="22"/>
      <c r="E1264" s="28"/>
      <c r="F1264" s="28"/>
      <c r="G1264" s="28"/>
      <c r="H1264" s="192"/>
      <c r="I1264" s="192"/>
      <c r="J1264" s="192"/>
      <c r="K1264" s="195"/>
      <c r="L1264" s="28"/>
      <c r="M1264" s="28"/>
      <c r="N1264" s="28"/>
      <c r="O1264" s="27"/>
    </row>
    <row r="1265" spans="1:15" ht="18.75">
      <c r="A1265" s="28"/>
      <c r="B1265" s="62"/>
      <c r="C1265" s="28"/>
      <c r="D1265" s="22"/>
      <c r="E1265" s="28"/>
      <c r="F1265" s="28"/>
      <c r="G1265" s="28"/>
      <c r="H1265" s="192"/>
      <c r="I1265" s="192"/>
      <c r="J1265" s="192"/>
      <c r="K1265" s="195"/>
      <c r="L1265" s="28"/>
      <c r="M1265" s="28"/>
      <c r="N1265" s="28"/>
      <c r="O1265" s="27"/>
    </row>
    <row r="1266" spans="1:15" ht="18.75">
      <c r="A1266" s="28"/>
      <c r="B1266" s="62"/>
      <c r="C1266" s="28"/>
      <c r="D1266" s="28"/>
      <c r="E1266" s="28"/>
      <c r="F1266" s="28"/>
      <c r="G1266" s="28"/>
      <c r="H1266" s="215"/>
      <c r="I1266" s="215"/>
      <c r="J1266" s="215"/>
      <c r="K1266" s="195"/>
      <c r="L1266" s="28"/>
      <c r="M1266" s="28"/>
      <c r="N1266" s="28"/>
      <c r="O1266" s="28"/>
    </row>
    <row r="1267" spans="1:15" s="123" customFormat="1" ht="18.75">
      <c r="A1267" s="125"/>
      <c r="B1267" s="126"/>
      <c r="C1267" s="125"/>
      <c r="D1267" s="125"/>
      <c r="E1267" s="125"/>
      <c r="F1267" s="125"/>
      <c r="G1267" s="125"/>
      <c r="H1267" s="188"/>
      <c r="I1267" s="188"/>
      <c r="J1267" s="188"/>
      <c r="K1267" s="190"/>
      <c r="L1267" s="125"/>
      <c r="M1267" s="125"/>
      <c r="N1267" s="125"/>
      <c r="O1267" s="118"/>
    </row>
    <row r="1268" spans="1:15" s="123" customFormat="1" ht="18.75">
      <c r="A1268" s="125"/>
      <c r="B1268" s="126"/>
      <c r="C1268" s="125"/>
      <c r="D1268" s="125"/>
      <c r="E1268" s="125"/>
      <c r="F1268" s="125"/>
      <c r="G1268" s="125"/>
      <c r="H1268" s="188"/>
      <c r="I1268" s="188"/>
      <c r="J1268" s="188"/>
      <c r="K1268" s="190"/>
      <c r="L1268" s="125"/>
      <c r="M1268" s="125"/>
      <c r="N1268" s="125"/>
      <c r="O1268" s="118"/>
    </row>
    <row r="1269" spans="1:15" s="123" customFormat="1" ht="18.75">
      <c r="A1269" s="125"/>
      <c r="B1269" s="128"/>
      <c r="C1269" s="125"/>
      <c r="D1269" s="125"/>
      <c r="E1269" s="125"/>
      <c r="F1269" s="125"/>
      <c r="G1269" s="125"/>
      <c r="H1269" s="188"/>
      <c r="I1269" s="188"/>
      <c r="J1269" s="188"/>
      <c r="K1269" s="190"/>
      <c r="L1269" s="125"/>
      <c r="M1269" s="125"/>
      <c r="N1269" s="125"/>
      <c r="O1269" s="118"/>
    </row>
    <row r="1270" spans="1:15" ht="18.75">
      <c r="A1270" s="28"/>
      <c r="B1270" s="60"/>
      <c r="C1270" s="28"/>
      <c r="D1270" s="28"/>
      <c r="E1270" s="28"/>
      <c r="F1270" s="28"/>
      <c r="G1270" s="28"/>
      <c r="H1270" s="192"/>
      <c r="I1270" s="192"/>
      <c r="J1270" s="192"/>
      <c r="K1270" s="195"/>
      <c r="L1270" s="28"/>
      <c r="M1270" s="28"/>
      <c r="N1270" s="28"/>
      <c r="O1270" s="28"/>
    </row>
    <row r="1271" spans="1:15" ht="18.75">
      <c r="A1271" s="28"/>
      <c r="B1271" s="60"/>
      <c r="C1271" s="28"/>
      <c r="D1271" s="28"/>
      <c r="E1271" s="28"/>
      <c r="F1271" s="28"/>
      <c r="G1271" s="28"/>
      <c r="H1271" s="215"/>
      <c r="I1271" s="215"/>
      <c r="J1271" s="215"/>
      <c r="K1271" s="195"/>
      <c r="L1271" s="28"/>
      <c r="M1271" s="28"/>
      <c r="N1271" s="28"/>
      <c r="O1271" s="28"/>
    </row>
    <row r="1272" spans="1:15" ht="18.75">
      <c r="A1272" s="28"/>
      <c r="B1272" s="62"/>
      <c r="C1272" s="28"/>
      <c r="D1272" s="28"/>
      <c r="E1272" s="28"/>
      <c r="F1272" s="28"/>
      <c r="G1272" s="28"/>
      <c r="H1272" s="192"/>
      <c r="I1272" s="192"/>
      <c r="J1272" s="192"/>
      <c r="K1272" s="195"/>
      <c r="L1272" s="28"/>
      <c r="M1272" s="28"/>
      <c r="N1272" s="28"/>
      <c r="O1272" s="27"/>
    </row>
    <row r="1273" spans="1:15" ht="18.75">
      <c r="A1273" s="28"/>
      <c r="B1273" s="62"/>
      <c r="C1273" s="28"/>
      <c r="D1273" s="28"/>
      <c r="E1273" s="28"/>
      <c r="F1273" s="28"/>
      <c r="G1273" s="28"/>
      <c r="H1273" s="192"/>
      <c r="I1273" s="192"/>
      <c r="J1273" s="192"/>
      <c r="K1273" s="195"/>
      <c r="L1273" s="28"/>
      <c r="M1273" s="28"/>
      <c r="N1273" s="28"/>
      <c r="O1273" s="27"/>
    </row>
    <row r="1274" spans="1:15" ht="18.75">
      <c r="A1274" s="28"/>
      <c r="B1274" s="62"/>
      <c r="C1274" s="28"/>
      <c r="D1274" s="71"/>
      <c r="E1274" s="28"/>
      <c r="F1274" s="28"/>
      <c r="G1274" s="28"/>
      <c r="H1274" s="192"/>
      <c r="I1274" s="192"/>
      <c r="J1274" s="192"/>
      <c r="K1274" s="195"/>
      <c r="L1274" s="28"/>
      <c r="M1274" s="28"/>
      <c r="N1274" s="28"/>
      <c r="O1274" s="27"/>
    </row>
    <row r="1275" spans="1:15" ht="18.75">
      <c r="A1275" s="28"/>
      <c r="B1275" s="62"/>
      <c r="C1275" s="28"/>
      <c r="D1275" s="71"/>
      <c r="E1275" s="28"/>
      <c r="F1275" s="28"/>
      <c r="G1275" s="28"/>
      <c r="H1275" s="192"/>
      <c r="I1275" s="192"/>
      <c r="J1275" s="192"/>
      <c r="K1275" s="195"/>
      <c r="L1275" s="28"/>
      <c r="M1275" s="28"/>
      <c r="N1275" s="28"/>
      <c r="O1275" s="27"/>
    </row>
    <row r="1276" spans="1:15" ht="18.75">
      <c r="A1276" s="28"/>
      <c r="B1276" s="62"/>
      <c r="C1276" s="29"/>
      <c r="D1276" s="30"/>
      <c r="E1276" s="28"/>
      <c r="F1276" s="28"/>
      <c r="G1276" s="28"/>
      <c r="H1276" s="192"/>
      <c r="I1276" s="192"/>
      <c r="J1276" s="192"/>
      <c r="K1276" s="195"/>
      <c r="L1276" s="28"/>
      <c r="M1276" s="28"/>
      <c r="N1276" s="28"/>
      <c r="O1276" s="27"/>
    </row>
    <row r="1277" spans="1:15" ht="18.75">
      <c r="A1277" s="28"/>
      <c r="B1277" s="62"/>
      <c r="C1277" s="28"/>
      <c r="D1277" s="28"/>
      <c r="E1277" s="28"/>
      <c r="F1277" s="28"/>
      <c r="G1277" s="28"/>
      <c r="H1277" s="192"/>
      <c r="I1277" s="192"/>
      <c r="J1277" s="192"/>
      <c r="K1277" s="195"/>
      <c r="L1277" s="28"/>
      <c r="M1277" s="28"/>
      <c r="N1277" s="28"/>
      <c r="O1277" s="27"/>
    </row>
    <row r="1278" spans="1:15" ht="18.75">
      <c r="A1278" s="28"/>
      <c r="B1278" s="62"/>
      <c r="C1278" s="28"/>
      <c r="D1278" s="28"/>
      <c r="E1278" s="28"/>
      <c r="F1278" s="28"/>
      <c r="G1278" s="28"/>
      <c r="H1278" s="192"/>
      <c r="I1278" s="192"/>
      <c r="J1278" s="192"/>
      <c r="K1278" s="195"/>
      <c r="L1278" s="28"/>
      <c r="M1278" s="28"/>
      <c r="N1278" s="28"/>
      <c r="O1278" s="27"/>
    </row>
    <row r="1279" spans="1:15" ht="18.75">
      <c r="A1279" s="28"/>
      <c r="B1279" s="62"/>
      <c r="C1279" s="28"/>
      <c r="D1279" s="28"/>
      <c r="E1279" s="28"/>
      <c r="F1279" s="28"/>
      <c r="G1279" s="28"/>
      <c r="H1279" s="215"/>
      <c r="I1279" s="215"/>
      <c r="J1279" s="215"/>
      <c r="K1279" s="195"/>
      <c r="L1279" s="28"/>
      <c r="M1279" s="28"/>
      <c r="N1279" s="28"/>
      <c r="O1279" s="28"/>
    </row>
    <row r="1280" spans="1:15" s="123" customFormat="1" ht="18.75">
      <c r="A1280" s="125"/>
      <c r="B1280" s="126"/>
      <c r="C1280" s="125"/>
      <c r="D1280" s="125"/>
      <c r="E1280" s="125"/>
      <c r="F1280" s="125"/>
      <c r="G1280" s="125"/>
      <c r="H1280" s="188"/>
      <c r="I1280" s="188"/>
      <c r="J1280" s="188"/>
      <c r="K1280" s="190"/>
      <c r="L1280" s="125"/>
      <c r="M1280" s="125"/>
      <c r="N1280" s="125"/>
      <c r="O1280" s="118"/>
    </row>
    <row r="1281" spans="1:15" ht="18.75">
      <c r="A1281" s="28"/>
      <c r="B1281" s="62"/>
      <c r="C1281" s="28"/>
      <c r="D1281" s="28"/>
      <c r="E1281" s="28"/>
      <c r="F1281" s="28"/>
      <c r="G1281" s="28"/>
      <c r="H1281" s="192"/>
      <c r="I1281" s="192"/>
      <c r="J1281" s="192"/>
      <c r="K1281" s="195"/>
      <c r="L1281" s="28"/>
      <c r="M1281" s="28"/>
      <c r="N1281" s="28"/>
      <c r="O1281" s="28"/>
    </row>
    <row r="1282" spans="1:15" ht="18.75">
      <c r="A1282" s="28"/>
      <c r="B1282" s="62"/>
      <c r="C1282" s="28"/>
      <c r="D1282" s="28"/>
      <c r="E1282" s="28"/>
      <c r="F1282" s="28"/>
      <c r="G1282" s="28"/>
      <c r="H1282" s="215"/>
      <c r="I1282" s="215"/>
      <c r="J1282" s="215"/>
      <c r="K1282" s="195"/>
      <c r="L1282" s="28"/>
      <c r="M1282" s="28"/>
      <c r="N1282" s="28"/>
      <c r="O1282" s="28"/>
    </row>
    <row r="1283" spans="1:15" s="123" customFormat="1" ht="18.75">
      <c r="A1283" s="125"/>
      <c r="B1283" s="126"/>
      <c r="C1283" s="125"/>
      <c r="D1283" s="125"/>
      <c r="E1283" s="125"/>
      <c r="F1283" s="125"/>
      <c r="G1283" s="125"/>
      <c r="H1283" s="188"/>
      <c r="I1283" s="188"/>
      <c r="J1283" s="188"/>
      <c r="K1283" s="190"/>
      <c r="L1283" s="125"/>
      <c r="M1283" s="125"/>
      <c r="N1283" s="125"/>
      <c r="O1283" s="118"/>
    </row>
    <row r="1284" spans="1:15" ht="18.75">
      <c r="A1284" s="28"/>
      <c r="B1284" s="62"/>
      <c r="C1284" s="28"/>
      <c r="D1284" s="28"/>
      <c r="E1284" s="28"/>
      <c r="F1284" s="28"/>
      <c r="G1284" s="28"/>
      <c r="H1284" s="192"/>
      <c r="I1284" s="192"/>
      <c r="J1284" s="192"/>
      <c r="K1284" s="195"/>
      <c r="L1284" s="28"/>
      <c r="M1284" s="28"/>
      <c r="N1284" s="28"/>
      <c r="O1284" s="28"/>
    </row>
    <row r="1285" spans="1:15" ht="18.75">
      <c r="A1285" s="28"/>
      <c r="B1285" s="62"/>
      <c r="C1285" s="28"/>
      <c r="D1285" s="28"/>
      <c r="E1285" s="28"/>
      <c r="F1285" s="28"/>
      <c r="G1285" s="28"/>
      <c r="H1285" s="215"/>
      <c r="I1285" s="215"/>
      <c r="J1285" s="215"/>
      <c r="K1285" s="195"/>
      <c r="L1285" s="28"/>
      <c r="M1285" s="28"/>
      <c r="N1285" s="28"/>
      <c r="O1285" s="28"/>
    </row>
    <row r="1286" spans="1:15" s="34" customFormat="1" ht="18.75">
      <c r="A1286" s="28"/>
      <c r="B1286" s="62"/>
      <c r="C1286" s="28"/>
      <c r="D1286" s="22"/>
      <c r="E1286" s="28"/>
      <c r="F1286" s="28"/>
      <c r="G1286" s="28"/>
      <c r="H1286" s="192"/>
      <c r="I1286" s="192"/>
      <c r="J1286" s="219"/>
      <c r="K1286" s="195"/>
      <c r="L1286" s="28"/>
      <c r="M1286" s="28"/>
      <c r="N1286" s="28"/>
      <c r="O1286" s="27"/>
    </row>
    <row r="1287" spans="1:15" ht="18.75">
      <c r="A1287" s="28"/>
      <c r="B1287" s="62"/>
      <c r="C1287" s="28"/>
      <c r="D1287" s="28"/>
      <c r="E1287" s="28"/>
      <c r="F1287" s="28"/>
      <c r="G1287" s="28"/>
      <c r="H1287" s="192"/>
      <c r="I1287" s="192"/>
      <c r="J1287" s="192"/>
      <c r="K1287" s="195"/>
      <c r="L1287" s="28"/>
      <c r="M1287" s="28"/>
      <c r="N1287" s="28"/>
      <c r="O1287" s="28"/>
    </row>
    <row r="1288" spans="1:15" ht="18.75">
      <c r="A1288" s="28"/>
      <c r="B1288" s="62"/>
      <c r="C1288" s="28"/>
      <c r="D1288" s="28"/>
      <c r="E1288" s="28"/>
      <c r="F1288" s="28"/>
      <c r="G1288" s="28"/>
      <c r="H1288" s="192"/>
      <c r="I1288" s="192"/>
      <c r="J1288" s="192"/>
      <c r="K1288" s="195"/>
      <c r="L1288" s="28"/>
      <c r="M1288" s="28"/>
      <c r="N1288" s="28"/>
      <c r="O1288" s="28"/>
    </row>
    <row r="1289" spans="1:15" ht="18.75">
      <c r="A1289" s="28"/>
      <c r="B1289" s="62"/>
      <c r="C1289" s="28"/>
      <c r="D1289" s="28"/>
      <c r="E1289" s="28"/>
      <c r="F1289" s="28"/>
      <c r="G1289" s="28"/>
      <c r="H1289" s="192"/>
      <c r="I1289" s="192"/>
      <c r="J1289" s="192"/>
      <c r="K1289" s="195"/>
      <c r="L1289" s="28"/>
      <c r="M1289" s="28"/>
      <c r="N1289" s="28"/>
      <c r="O1289" s="28"/>
    </row>
    <row r="1290" spans="1:15" ht="18.75">
      <c r="A1290" s="28"/>
      <c r="B1290" s="62"/>
      <c r="C1290" s="28"/>
      <c r="D1290" s="28"/>
      <c r="E1290" s="28"/>
      <c r="F1290" s="28"/>
      <c r="G1290" s="28"/>
      <c r="H1290" s="192"/>
      <c r="I1290" s="192"/>
      <c r="J1290" s="192"/>
      <c r="K1290" s="195"/>
      <c r="L1290" s="28"/>
      <c r="M1290" s="28"/>
      <c r="N1290" s="28"/>
      <c r="O1290" s="28"/>
    </row>
    <row r="1291" spans="1:15" ht="19.5">
      <c r="A1291" s="28"/>
      <c r="B1291" s="62"/>
      <c r="C1291" s="28"/>
      <c r="D1291" s="28"/>
      <c r="E1291" s="28"/>
      <c r="F1291" s="28"/>
      <c r="G1291" s="28"/>
      <c r="H1291" s="215"/>
      <c r="I1291" s="215"/>
      <c r="J1291" s="216"/>
      <c r="K1291" s="195"/>
      <c r="L1291" s="28"/>
      <c r="M1291" s="28"/>
      <c r="N1291" s="28"/>
      <c r="O1291" s="28"/>
    </row>
    <row r="1292" spans="1:15" s="123" customFormat="1" ht="18.75">
      <c r="A1292" s="118"/>
      <c r="B1292" s="119"/>
      <c r="C1292" s="118"/>
      <c r="D1292" s="132"/>
      <c r="E1292" s="118"/>
      <c r="F1292" s="118"/>
      <c r="G1292" s="120"/>
      <c r="H1292" s="166"/>
      <c r="I1292" s="166"/>
      <c r="J1292" s="185"/>
      <c r="K1292" s="186"/>
      <c r="L1292" s="118"/>
      <c r="M1292" s="118"/>
      <c r="N1292" s="118"/>
      <c r="O1292" s="118"/>
    </row>
    <row r="1293" spans="1:15" s="123" customFormat="1" ht="18.75">
      <c r="A1293" s="118"/>
      <c r="B1293" s="119"/>
      <c r="C1293" s="118"/>
      <c r="D1293" s="132"/>
      <c r="E1293" s="118"/>
      <c r="F1293" s="118"/>
      <c r="G1293" s="120"/>
      <c r="H1293" s="166"/>
      <c r="I1293" s="166"/>
      <c r="J1293" s="185"/>
      <c r="K1293" s="186"/>
      <c r="L1293" s="118"/>
      <c r="M1293" s="118"/>
      <c r="N1293" s="118"/>
      <c r="O1293" s="118"/>
    </row>
    <row r="1294" spans="1:15" s="123" customFormat="1" ht="18.75">
      <c r="A1294" s="118"/>
      <c r="B1294" s="119"/>
      <c r="C1294" s="118"/>
      <c r="D1294" s="132"/>
      <c r="E1294" s="118"/>
      <c r="F1294" s="118"/>
      <c r="G1294" s="120"/>
      <c r="H1294" s="166"/>
      <c r="I1294" s="166"/>
      <c r="J1294" s="185"/>
      <c r="K1294" s="186"/>
      <c r="L1294" s="118"/>
      <c r="M1294" s="118"/>
      <c r="N1294" s="118"/>
      <c r="O1294" s="118"/>
    </row>
    <row r="1295" spans="1:15" ht="18.75">
      <c r="A1295" s="35"/>
      <c r="B1295" s="42"/>
      <c r="C1295" s="35"/>
      <c r="D1295" s="26"/>
      <c r="E1295" s="35"/>
      <c r="F1295" s="35"/>
      <c r="G1295" s="43"/>
      <c r="H1295" s="220"/>
      <c r="I1295" s="220"/>
      <c r="J1295" s="221"/>
      <c r="K1295" s="197"/>
      <c r="L1295" s="35"/>
      <c r="M1295" s="35"/>
      <c r="N1295" s="35"/>
      <c r="O1295" s="35"/>
    </row>
    <row r="1296" spans="1:15" ht="18.75">
      <c r="A1296" s="35"/>
      <c r="B1296" s="42"/>
      <c r="C1296" s="35"/>
      <c r="D1296" s="26"/>
      <c r="E1296" s="35"/>
      <c r="F1296" s="35"/>
      <c r="G1296" s="43"/>
      <c r="H1296" s="220"/>
      <c r="I1296" s="220"/>
      <c r="J1296" s="221"/>
      <c r="K1296" s="197"/>
      <c r="L1296" s="35"/>
      <c r="M1296" s="35"/>
      <c r="N1296" s="35"/>
      <c r="O1296" s="35"/>
    </row>
    <row r="1297" spans="1:15" ht="18.75">
      <c r="A1297" s="35"/>
      <c r="B1297" s="42"/>
      <c r="C1297" s="35"/>
      <c r="D1297" s="35"/>
      <c r="E1297" s="35"/>
      <c r="F1297" s="35"/>
      <c r="G1297" s="43"/>
      <c r="H1297" s="222"/>
      <c r="I1297" s="222"/>
      <c r="J1297" s="197"/>
      <c r="K1297" s="197"/>
      <c r="L1297" s="35"/>
      <c r="M1297" s="35"/>
      <c r="N1297" s="35"/>
      <c r="O1297" s="35"/>
    </row>
    <row r="1298" spans="1:15" s="123" customFormat="1" ht="18.75">
      <c r="A1298" s="118"/>
      <c r="B1298" s="119"/>
      <c r="C1298" s="118"/>
      <c r="D1298" s="132"/>
      <c r="E1298" s="118"/>
      <c r="F1298" s="118"/>
      <c r="G1298" s="120"/>
      <c r="H1298" s="166"/>
      <c r="I1298" s="166"/>
      <c r="J1298" s="185"/>
      <c r="K1298" s="186"/>
      <c r="L1298" s="118"/>
      <c r="M1298" s="118"/>
      <c r="N1298" s="118"/>
      <c r="O1298" s="118"/>
    </row>
    <row r="1299" spans="1:15" s="123" customFormat="1" ht="18.75">
      <c r="A1299" s="118"/>
      <c r="B1299" s="119"/>
      <c r="C1299" s="118"/>
      <c r="D1299" s="132"/>
      <c r="E1299" s="118"/>
      <c r="F1299" s="118"/>
      <c r="G1299" s="120"/>
      <c r="H1299" s="166"/>
      <c r="I1299" s="166"/>
      <c r="J1299" s="185"/>
      <c r="K1299" s="186"/>
      <c r="L1299" s="118"/>
      <c r="M1299" s="118"/>
      <c r="N1299" s="118"/>
      <c r="O1299" s="118"/>
    </row>
    <row r="1300" spans="1:15" s="123" customFormat="1" ht="18.75">
      <c r="A1300" s="118"/>
      <c r="B1300" s="119"/>
      <c r="C1300" s="118"/>
      <c r="D1300" s="132"/>
      <c r="E1300" s="118"/>
      <c r="F1300" s="118"/>
      <c r="G1300" s="120"/>
      <c r="H1300" s="166"/>
      <c r="I1300" s="166"/>
      <c r="J1300" s="185"/>
      <c r="K1300" s="186"/>
      <c r="L1300" s="118"/>
      <c r="M1300" s="118"/>
      <c r="N1300" s="118"/>
      <c r="O1300" s="118"/>
    </row>
    <row r="1301" spans="1:15" ht="18.75">
      <c r="A1301" s="35"/>
      <c r="B1301" s="42"/>
      <c r="C1301" s="35"/>
      <c r="D1301" s="26"/>
      <c r="E1301" s="71"/>
      <c r="F1301" s="35"/>
      <c r="G1301" s="43"/>
      <c r="H1301" s="220"/>
      <c r="I1301" s="220"/>
      <c r="J1301" s="221"/>
      <c r="K1301" s="197"/>
      <c r="L1301" s="35"/>
      <c r="M1301" s="35"/>
      <c r="N1301" s="35"/>
      <c r="O1301" s="35"/>
    </row>
    <row r="1302" spans="1:15" ht="18.75">
      <c r="A1302" s="35"/>
      <c r="B1302" s="42"/>
      <c r="C1302" s="35"/>
      <c r="D1302" s="35"/>
      <c r="E1302" s="35"/>
      <c r="F1302" s="35"/>
      <c r="G1302" s="43"/>
      <c r="H1302" s="220"/>
      <c r="I1302" s="220"/>
      <c r="J1302" s="221"/>
      <c r="K1302" s="197"/>
      <c r="L1302" s="35"/>
      <c r="M1302" s="35"/>
      <c r="N1302" s="35"/>
      <c r="O1302" s="35"/>
    </row>
    <row r="1303" spans="1:15" ht="18.75">
      <c r="A1303" s="35"/>
      <c r="B1303" s="42"/>
      <c r="C1303" s="35"/>
      <c r="D1303" s="35"/>
      <c r="E1303" s="35"/>
      <c r="F1303" s="35"/>
      <c r="G1303" s="43"/>
      <c r="H1303" s="222"/>
      <c r="I1303" s="222"/>
      <c r="J1303" s="197"/>
      <c r="K1303" s="197"/>
      <c r="L1303" s="35"/>
      <c r="M1303" s="35"/>
      <c r="N1303" s="35"/>
      <c r="O1303" s="35"/>
    </row>
    <row r="1304" spans="1:15" s="123" customFormat="1" ht="18.75">
      <c r="A1304" s="118"/>
      <c r="B1304" s="119"/>
      <c r="C1304" s="118"/>
      <c r="D1304" s="118"/>
      <c r="E1304" s="118"/>
      <c r="F1304" s="118"/>
      <c r="G1304" s="120"/>
      <c r="H1304" s="166"/>
      <c r="I1304" s="166"/>
      <c r="J1304" s="185"/>
      <c r="K1304" s="186"/>
      <c r="L1304" s="118"/>
      <c r="M1304" s="118"/>
      <c r="N1304" s="118"/>
      <c r="O1304" s="118"/>
    </row>
    <row r="1305" spans="1:15" s="123" customFormat="1" ht="18.75">
      <c r="A1305" s="118"/>
      <c r="B1305" s="119"/>
      <c r="C1305" s="118"/>
      <c r="D1305" s="118"/>
      <c r="E1305" s="118"/>
      <c r="F1305" s="118"/>
      <c r="G1305" s="120"/>
      <c r="H1305" s="166"/>
      <c r="I1305" s="166"/>
      <c r="J1305" s="185"/>
      <c r="K1305" s="186"/>
      <c r="L1305" s="118"/>
      <c r="M1305" s="118"/>
      <c r="N1305" s="118"/>
      <c r="O1305" s="118"/>
    </row>
    <row r="1306" spans="1:15" s="123" customFormat="1" ht="18.75">
      <c r="A1306" s="118"/>
      <c r="B1306" s="119"/>
      <c r="C1306" s="118"/>
      <c r="D1306" s="118"/>
      <c r="E1306" s="118"/>
      <c r="F1306" s="118"/>
      <c r="G1306" s="120"/>
      <c r="H1306" s="166"/>
      <c r="I1306" s="166"/>
      <c r="J1306" s="185"/>
      <c r="K1306" s="186"/>
      <c r="L1306" s="118"/>
      <c r="M1306" s="118"/>
      <c r="N1306" s="118"/>
      <c r="O1306" s="118"/>
    </row>
    <row r="1307" spans="1:15" s="123" customFormat="1" ht="18.75">
      <c r="A1307" s="118"/>
      <c r="B1307" s="119"/>
      <c r="C1307" s="118"/>
      <c r="D1307" s="118"/>
      <c r="E1307" s="118"/>
      <c r="F1307" s="118"/>
      <c r="G1307" s="120"/>
      <c r="H1307" s="166"/>
      <c r="I1307" s="166"/>
      <c r="J1307" s="185"/>
      <c r="K1307" s="186"/>
      <c r="L1307" s="118"/>
      <c r="M1307" s="118"/>
      <c r="N1307" s="118"/>
      <c r="O1307" s="118"/>
    </row>
    <row r="1308" spans="1:15" s="123" customFormat="1" ht="18.75">
      <c r="A1308" s="118"/>
      <c r="B1308" s="119"/>
      <c r="C1308" s="118"/>
      <c r="D1308" s="118"/>
      <c r="E1308" s="118"/>
      <c r="F1308" s="118"/>
      <c r="G1308" s="120"/>
      <c r="H1308" s="166"/>
      <c r="I1308" s="166"/>
      <c r="J1308" s="185"/>
      <c r="K1308" s="186"/>
      <c r="L1308" s="118"/>
      <c r="M1308" s="118"/>
      <c r="N1308" s="118"/>
      <c r="O1308" s="118"/>
    </row>
    <row r="1309" spans="1:15" s="123" customFormat="1" ht="18.75">
      <c r="A1309" s="118"/>
      <c r="B1309" s="119"/>
      <c r="C1309" s="118"/>
      <c r="D1309" s="118"/>
      <c r="E1309" s="118"/>
      <c r="F1309" s="118"/>
      <c r="G1309" s="120"/>
      <c r="H1309" s="166"/>
      <c r="I1309" s="166"/>
      <c r="J1309" s="185"/>
      <c r="K1309" s="186"/>
      <c r="L1309" s="118"/>
      <c r="M1309" s="118"/>
      <c r="N1309" s="118"/>
      <c r="O1309" s="118"/>
    </row>
    <row r="1310" spans="1:15" s="123" customFormat="1" ht="18.75">
      <c r="A1310" s="118"/>
      <c r="B1310" s="119"/>
      <c r="C1310" s="118"/>
      <c r="D1310" s="118"/>
      <c r="E1310" s="118"/>
      <c r="F1310" s="118"/>
      <c r="G1310" s="120"/>
      <c r="H1310" s="166"/>
      <c r="I1310" s="166"/>
      <c r="J1310" s="185"/>
      <c r="K1310" s="186"/>
      <c r="L1310" s="118"/>
      <c r="M1310" s="118"/>
      <c r="N1310" s="118"/>
      <c r="O1310" s="118"/>
    </row>
    <row r="1311" spans="1:15" s="123" customFormat="1" ht="18.75">
      <c r="A1311" s="118"/>
      <c r="B1311" s="119"/>
      <c r="C1311" s="118"/>
      <c r="D1311" s="118"/>
      <c r="E1311" s="118"/>
      <c r="F1311" s="118"/>
      <c r="G1311" s="120"/>
      <c r="H1311" s="166"/>
      <c r="I1311" s="166"/>
      <c r="J1311" s="185"/>
      <c r="K1311" s="186"/>
      <c r="L1311" s="118"/>
      <c r="M1311" s="118"/>
      <c r="N1311" s="118"/>
      <c r="O1311" s="118"/>
    </row>
    <row r="1312" spans="1:15" s="123" customFormat="1" ht="18.75">
      <c r="A1312" s="118"/>
      <c r="B1312" s="119"/>
      <c r="C1312" s="118"/>
      <c r="D1312" s="118"/>
      <c r="E1312" s="118"/>
      <c r="F1312" s="118"/>
      <c r="G1312" s="120"/>
      <c r="H1312" s="166"/>
      <c r="I1312" s="166"/>
      <c r="J1312" s="185"/>
      <c r="K1312" s="186"/>
      <c r="L1312" s="118"/>
      <c r="M1312" s="118"/>
      <c r="N1312" s="118"/>
      <c r="O1312" s="118"/>
    </row>
    <row r="1313" spans="1:15" ht="18.75">
      <c r="A1313" s="35"/>
      <c r="B1313" s="42"/>
      <c r="C1313" s="35"/>
      <c r="D1313" s="35"/>
      <c r="E1313" s="35"/>
      <c r="F1313" s="35"/>
      <c r="G1313" s="43"/>
      <c r="H1313" s="220"/>
      <c r="I1313" s="220"/>
      <c r="J1313" s="221"/>
      <c r="K1313" s="197"/>
      <c r="L1313" s="35"/>
      <c r="M1313" s="35"/>
      <c r="N1313" s="35"/>
      <c r="O1313" s="35"/>
    </row>
    <row r="1314" spans="1:15" ht="18.75">
      <c r="A1314" s="35"/>
      <c r="B1314" s="42"/>
      <c r="C1314" s="35"/>
      <c r="D1314" s="35"/>
      <c r="E1314" s="35"/>
      <c r="F1314" s="35"/>
      <c r="G1314" s="43"/>
      <c r="H1314" s="222"/>
      <c r="I1314" s="222"/>
      <c r="J1314" s="223"/>
      <c r="K1314" s="197"/>
      <c r="L1314" s="35"/>
      <c r="M1314" s="35"/>
      <c r="N1314" s="35"/>
      <c r="O1314" s="35"/>
    </row>
    <row r="1315" spans="1:15" s="123" customFormat="1" ht="18.75">
      <c r="A1315" s="118"/>
      <c r="B1315" s="119"/>
      <c r="C1315" s="118"/>
      <c r="D1315" s="118"/>
      <c r="E1315" s="118"/>
      <c r="F1315" s="118"/>
      <c r="G1315" s="120"/>
      <c r="H1315" s="166"/>
      <c r="I1315" s="166"/>
      <c r="J1315" s="185"/>
      <c r="K1315" s="186"/>
      <c r="L1315" s="118"/>
      <c r="M1315" s="118"/>
      <c r="N1315" s="118"/>
      <c r="O1315" s="118"/>
    </row>
    <row r="1316" spans="1:15" s="123" customFormat="1" ht="18.75">
      <c r="A1316" s="118"/>
      <c r="B1316" s="119"/>
      <c r="C1316" s="118"/>
      <c r="D1316" s="118"/>
      <c r="E1316" s="118"/>
      <c r="F1316" s="118"/>
      <c r="G1316" s="120"/>
      <c r="H1316" s="166"/>
      <c r="I1316" s="166"/>
      <c r="J1316" s="185"/>
      <c r="K1316" s="186"/>
      <c r="L1316" s="118"/>
      <c r="M1316" s="118"/>
      <c r="N1316" s="118"/>
      <c r="O1316" s="118"/>
    </row>
    <row r="1317" spans="1:15" s="123" customFormat="1" ht="18.75">
      <c r="A1317" s="118"/>
      <c r="B1317" s="119"/>
      <c r="C1317" s="118"/>
      <c r="D1317" s="118"/>
      <c r="E1317" s="118"/>
      <c r="F1317" s="118"/>
      <c r="G1317" s="120"/>
      <c r="H1317" s="166"/>
      <c r="I1317" s="166"/>
      <c r="J1317" s="185"/>
      <c r="K1317" s="186"/>
      <c r="L1317" s="118"/>
      <c r="M1317" s="118"/>
      <c r="N1317" s="118"/>
      <c r="O1317" s="118"/>
    </row>
    <row r="1318" spans="1:15" ht="18.75">
      <c r="A1318" s="35"/>
      <c r="B1318" s="42"/>
      <c r="C1318" s="35"/>
      <c r="D1318" s="35"/>
      <c r="E1318" s="35"/>
      <c r="F1318" s="35"/>
      <c r="G1318" s="43"/>
      <c r="H1318" s="220"/>
      <c r="I1318" s="220"/>
      <c r="J1318" s="221"/>
      <c r="K1318" s="197"/>
      <c r="L1318" s="35"/>
      <c r="M1318" s="35"/>
      <c r="N1318" s="35"/>
      <c r="O1318" s="35"/>
    </row>
    <row r="1319" spans="1:15" ht="18.75">
      <c r="A1319" s="35"/>
      <c r="B1319" s="42"/>
      <c r="C1319" s="35"/>
      <c r="D1319" s="35"/>
      <c r="E1319" s="35"/>
      <c r="F1319" s="35"/>
      <c r="G1319" s="43"/>
      <c r="H1319" s="220"/>
      <c r="I1319" s="220"/>
      <c r="J1319" s="221"/>
      <c r="K1319" s="197"/>
      <c r="L1319" s="35"/>
      <c r="M1319" s="35"/>
      <c r="N1319" s="35"/>
      <c r="O1319" s="35"/>
    </row>
    <row r="1320" spans="1:15" ht="18.75">
      <c r="A1320" s="35"/>
      <c r="B1320" s="42"/>
      <c r="C1320" s="35"/>
      <c r="D1320" s="35"/>
      <c r="E1320" s="35"/>
      <c r="F1320" s="35"/>
      <c r="G1320" s="43"/>
      <c r="H1320" s="220"/>
      <c r="I1320" s="220"/>
      <c r="J1320" s="221"/>
      <c r="K1320" s="197"/>
      <c r="L1320" s="35"/>
      <c r="M1320" s="35"/>
      <c r="N1320" s="35"/>
      <c r="O1320" s="35"/>
    </row>
    <row r="1321" spans="1:15" ht="18.75">
      <c r="A1321" s="35"/>
      <c r="B1321" s="42"/>
      <c r="C1321" s="35"/>
      <c r="D1321" s="35"/>
      <c r="E1321" s="35"/>
      <c r="F1321" s="35"/>
      <c r="G1321" s="43"/>
      <c r="H1321" s="220"/>
      <c r="I1321" s="220"/>
      <c r="J1321" s="221"/>
      <c r="K1321" s="197"/>
      <c r="L1321" s="35"/>
      <c r="M1321" s="35"/>
      <c r="N1321" s="35"/>
      <c r="O1321" s="35"/>
    </row>
    <row r="1322" spans="1:15" ht="18.75">
      <c r="A1322" s="35"/>
      <c r="B1322" s="42"/>
      <c r="C1322" s="35"/>
      <c r="D1322" s="35"/>
      <c r="E1322" s="35"/>
      <c r="F1322" s="35"/>
      <c r="G1322" s="43"/>
      <c r="H1322" s="222"/>
      <c r="I1322" s="222"/>
      <c r="J1322" s="197"/>
      <c r="K1322" s="197"/>
      <c r="L1322" s="35"/>
      <c r="M1322" s="35"/>
      <c r="N1322" s="35"/>
      <c r="O1322" s="35"/>
    </row>
    <row r="1323" spans="1:15" ht="18.75">
      <c r="A1323" s="35"/>
      <c r="B1323" s="42"/>
      <c r="C1323" s="35"/>
      <c r="D1323" s="35"/>
      <c r="E1323" s="35"/>
      <c r="F1323" s="35"/>
      <c r="G1323" s="43"/>
      <c r="H1323" s="220"/>
      <c r="I1323" s="220"/>
      <c r="J1323" s="221"/>
      <c r="K1323" s="197"/>
      <c r="L1323" s="35"/>
      <c r="M1323" s="35"/>
      <c r="N1323" s="35"/>
      <c r="O1323" s="35"/>
    </row>
    <row r="1324" spans="1:15" ht="18.75">
      <c r="A1324" s="35"/>
      <c r="B1324" s="42"/>
      <c r="C1324" s="35"/>
      <c r="D1324" s="35"/>
      <c r="E1324" s="35"/>
      <c r="F1324" s="35"/>
      <c r="G1324" s="43"/>
      <c r="H1324" s="220"/>
      <c r="I1324" s="220"/>
      <c r="J1324" s="221"/>
      <c r="K1324" s="197"/>
      <c r="L1324" s="35"/>
      <c r="M1324" s="35"/>
      <c r="N1324" s="35"/>
      <c r="O1324" s="35"/>
    </row>
    <row r="1325" spans="1:15" ht="18.75">
      <c r="A1325" s="35"/>
      <c r="B1325" s="42"/>
      <c r="C1325" s="35"/>
      <c r="D1325" s="35"/>
      <c r="E1325" s="35"/>
      <c r="F1325" s="35"/>
      <c r="G1325" s="43"/>
      <c r="H1325" s="220"/>
      <c r="I1325" s="220"/>
      <c r="J1325" s="221"/>
      <c r="K1325" s="197"/>
      <c r="L1325" s="35"/>
      <c r="M1325" s="35"/>
      <c r="N1325" s="35"/>
      <c r="O1325" s="35"/>
    </row>
    <row r="1326" spans="1:15" ht="18.75">
      <c r="A1326" s="35"/>
      <c r="B1326" s="42"/>
      <c r="C1326" s="35"/>
      <c r="D1326" s="35"/>
      <c r="E1326" s="35"/>
      <c r="F1326" s="35"/>
      <c r="G1326" s="43"/>
      <c r="H1326" s="222"/>
      <c r="I1326" s="222"/>
      <c r="J1326" s="197"/>
      <c r="K1326" s="197"/>
      <c r="L1326" s="35"/>
      <c r="M1326" s="35"/>
      <c r="N1326" s="35"/>
      <c r="O1326" s="35"/>
    </row>
    <row r="1327" spans="1:15" s="123" customFormat="1" ht="18.75">
      <c r="A1327" s="118"/>
      <c r="B1327" s="119"/>
      <c r="C1327" s="118"/>
      <c r="D1327" s="118"/>
      <c r="E1327" s="118"/>
      <c r="F1327" s="118"/>
      <c r="G1327" s="120"/>
      <c r="H1327" s="166"/>
      <c r="I1327" s="166"/>
      <c r="J1327" s="185"/>
      <c r="K1327" s="186"/>
      <c r="L1327" s="118"/>
      <c r="M1327" s="118"/>
      <c r="N1327" s="118"/>
      <c r="O1327" s="118"/>
    </row>
    <row r="1328" spans="1:15" s="123" customFormat="1" ht="18.75">
      <c r="A1328" s="118"/>
      <c r="B1328" s="119"/>
      <c r="C1328" s="118"/>
      <c r="D1328" s="118"/>
      <c r="E1328" s="118"/>
      <c r="F1328" s="118"/>
      <c r="G1328" s="120"/>
      <c r="H1328" s="166"/>
      <c r="I1328" s="166"/>
      <c r="J1328" s="185"/>
      <c r="K1328" s="186"/>
      <c r="L1328" s="118"/>
      <c r="M1328" s="118"/>
      <c r="N1328" s="118"/>
      <c r="O1328" s="118"/>
    </row>
    <row r="1329" spans="1:15" s="123" customFormat="1" ht="18.75">
      <c r="A1329" s="118"/>
      <c r="B1329" s="119"/>
      <c r="C1329" s="118"/>
      <c r="D1329" s="118"/>
      <c r="E1329" s="118"/>
      <c r="F1329" s="118"/>
      <c r="G1329" s="120"/>
      <c r="H1329" s="166"/>
      <c r="I1329" s="166"/>
      <c r="J1329" s="185"/>
      <c r="K1329" s="186"/>
      <c r="L1329" s="118"/>
      <c r="M1329" s="118"/>
      <c r="N1329" s="118"/>
      <c r="O1329" s="118"/>
    </row>
    <row r="1330" spans="1:15" s="123" customFormat="1" ht="18.75">
      <c r="A1330" s="118"/>
      <c r="B1330" s="119"/>
      <c r="C1330" s="118"/>
      <c r="D1330" s="118"/>
      <c r="E1330" s="118"/>
      <c r="F1330" s="118"/>
      <c r="G1330" s="120"/>
      <c r="H1330" s="166"/>
      <c r="I1330" s="166"/>
      <c r="J1330" s="185"/>
      <c r="K1330" s="186"/>
      <c r="L1330" s="118"/>
      <c r="M1330" s="118"/>
      <c r="N1330" s="118"/>
      <c r="O1330" s="118"/>
    </row>
    <row r="1331" spans="1:15" ht="18.75">
      <c r="A1331" s="35"/>
      <c r="B1331" s="42"/>
      <c r="C1331" s="35"/>
      <c r="D1331" s="35"/>
      <c r="E1331" s="71"/>
      <c r="F1331" s="35"/>
      <c r="G1331" s="43"/>
      <c r="H1331" s="220"/>
      <c r="I1331" s="220"/>
      <c r="J1331" s="221"/>
      <c r="K1331" s="197"/>
      <c r="L1331" s="35"/>
      <c r="M1331" s="35"/>
      <c r="N1331" s="35"/>
      <c r="O1331" s="35"/>
    </row>
    <row r="1332" spans="1:15" ht="18.75">
      <c r="A1332" s="35"/>
      <c r="B1332" s="42"/>
      <c r="C1332" s="35"/>
      <c r="D1332" s="35"/>
      <c r="E1332" s="71"/>
      <c r="F1332" s="35"/>
      <c r="G1332" s="43"/>
      <c r="H1332" s="220"/>
      <c r="I1332" s="220"/>
      <c r="J1332" s="221"/>
      <c r="K1332" s="197"/>
      <c r="L1332" s="35"/>
      <c r="M1332" s="35"/>
      <c r="N1332" s="35"/>
      <c r="O1332" s="35"/>
    </row>
    <row r="1333" spans="1:15" ht="18.75">
      <c r="A1333" s="35"/>
      <c r="B1333" s="42"/>
      <c r="C1333" s="35"/>
      <c r="D1333" s="35"/>
      <c r="E1333" s="35"/>
      <c r="F1333" s="35"/>
      <c r="G1333" s="43"/>
      <c r="H1333" s="220"/>
      <c r="I1333" s="220"/>
      <c r="J1333" s="221"/>
      <c r="K1333" s="197"/>
      <c r="L1333" s="35"/>
      <c r="M1333" s="35"/>
      <c r="N1333" s="35"/>
      <c r="O1333" s="35"/>
    </row>
    <row r="1334" spans="1:15" ht="18.75">
      <c r="A1334" s="35"/>
      <c r="B1334" s="42"/>
      <c r="C1334" s="35"/>
      <c r="D1334" s="35"/>
      <c r="E1334" s="35"/>
      <c r="F1334" s="35"/>
      <c r="G1334" s="43"/>
      <c r="H1334" s="220"/>
      <c r="I1334" s="220"/>
      <c r="J1334" s="221"/>
      <c r="K1334" s="197"/>
      <c r="L1334" s="35"/>
      <c r="M1334" s="35"/>
      <c r="N1334" s="35"/>
      <c r="O1334" s="35"/>
    </row>
    <row r="1335" spans="1:15" ht="18.75">
      <c r="A1335" s="35"/>
      <c r="B1335" s="42"/>
      <c r="C1335" s="35"/>
      <c r="D1335" s="35"/>
      <c r="E1335" s="35"/>
      <c r="F1335" s="35"/>
      <c r="G1335" s="43"/>
      <c r="H1335" s="220"/>
      <c r="I1335" s="220"/>
      <c r="J1335" s="221"/>
      <c r="K1335" s="197"/>
      <c r="L1335" s="35"/>
      <c r="M1335" s="35"/>
      <c r="N1335" s="35"/>
      <c r="O1335" s="35"/>
    </row>
    <row r="1336" spans="1:15" ht="18.75">
      <c r="A1336" s="35"/>
      <c r="B1336" s="42"/>
      <c r="C1336" s="35"/>
      <c r="D1336" s="35"/>
      <c r="E1336" s="35"/>
      <c r="F1336" s="35"/>
      <c r="G1336" s="43"/>
      <c r="H1336" s="220"/>
      <c r="I1336" s="220"/>
      <c r="J1336" s="221"/>
      <c r="K1336" s="197"/>
      <c r="L1336" s="35"/>
      <c r="M1336" s="35"/>
      <c r="N1336" s="35"/>
      <c r="O1336" s="35"/>
    </row>
    <row r="1337" spans="1:15" ht="18.75">
      <c r="A1337" s="35"/>
      <c r="B1337" s="42"/>
      <c r="C1337" s="35"/>
      <c r="D1337" s="35"/>
      <c r="E1337" s="35"/>
      <c r="F1337" s="35"/>
      <c r="G1337" s="43"/>
      <c r="H1337" s="222"/>
      <c r="I1337" s="222"/>
      <c r="J1337" s="197"/>
      <c r="K1337" s="197"/>
      <c r="L1337" s="35"/>
      <c r="M1337" s="35"/>
      <c r="N1337" s="35"/>
      <c r="O1337" s="35"/>
    </row>
    <row r="1338" spans="1:15" ht="18.75">
      <c r="A1338" s="35"/>
      <c r="B1338" s="42"/>
      <c r="C1338" s="35"/>
      <c r="D1338" s="35"/>
      <c r="E1338" s="35"/>
      <c r="F1338" s="35"/>
      <c r="G1338" s="43"/>
      <c r="H1338" s="220"/>
      <c r="I1338" s="220"/>
      <c r="J1338" s="221"/>
      <c r="K1338" s="197"/>
      <c r="L1338" s="35"/>
      <c r="M1338" s="35"/>
      <c r="N1338" s="35"/>
      <c r="O1338" s="35"/>
    </row>
    <row r="1339" spans="1:15" ht="18.75">
      <c r="A1339" s="35"/>
      <c r="B1339" s="42"/>
      <c r="C1339" s="35"/>
      <c r="D1339" s="35"/>
      <c r="E1339" s="35"/>
      <c r="F1339" s="35"/>
      <c r="G1339" s="43"/>
      <c r="H1339" s="220"/>
      <c r="I1339" s="220"/>
      <c r="J1339" s="221"/>
      <c r="K1339" s="197"/>
      <c r="L1339" s="35"/>
      <c r="M1339" s="35"/>
      <c r="N1339" s="35"/>
      <c r="O1339" s="35"/>
    </row>
    <row r="1340" spans="1:15" ht="18.75">
      <c r="A1340" s="35"/>
      <c r="B1340" s="42"/>
      <c r="C1340" s="35"/>
      <c r="D1340" s="35"/>
      <c r="E1340" s="35"/>
      <c r="F1340" s="35"/>
      <c r="G1340" s="43"/>
      <c r="H1340" s="220"/>
      <c r="I1340" s="220"/>
      <c r="J1340" s="221"/>
      <c r="K1340" s="197"/>
      <c r="L1340" s="35"/>
      <c r="M1340" s="35"/>
      <c r="N1340" s="35"/>
      <c r="O1340" s="35"/>
    </row>
    <row r="1341" spans="1:15" ht="18.75">
      <c r="A1341" s="35"/>
      <c r="B1341" s="42"/>
      <c r="C1341" s="35"/>
      <c r="D1341" s="35"/>
      <c r="E1341" s="35"/>
      <c r="F1341" s="35"/>
      <c r="G1341" s="43"/>
      <c r="H1341" s="222"/>
      <c r="I1341" s="222"/>
      <c r="J1341" s="197"/>
      <c r="K1341" s="197"/>
      <c r="L1341" s="35"/>
      <c r="M1341" s="35"/>
      <c r="N1341" s="35"/>
      <c r="O1341" s="35"/>
    </row>
    <row r="1342" spans="1:15" s="123" customFormat="1" ht="18.75">
      <c r="A1342" s="118"/>
      <c r="B1342" s="119"/>
      <c r="C1342" s="118"/>
      <c r="D1342" s="118"/>
      <c r="E1342" s="118"/>
      <c r="F1342" s="118"/>
      <c r="G1342" s="120"/>
      <c r="H1342" s="166"/>
      <c r="I1342" s="166"/>
      <c r="J1342" s="185"/>
      <c r="K1342" s="186"/>
      <c r="L1342" s="118"/>
      <c r="M1342" s="118"/>
      <c r="N1342" s="118"/>
      <c r="O1342" s="118"/>
    </row>
    <row r="1343" spans="1:15" s="123" customFormat="1" ht="18.75">
      <c r="A1343" s="118"/>
      <c r="B1343" s="119"/>
      <c r="C1343" s="118"/>
      <c r="D1343" s="118"/>
      <c r="E1343" s="118"/>
      <c r="F1343" s="118"/>
      <c r="G1343" s="120"/>
      <c r="H1343" s="166"/>
      <c r="I1343" s="166"/>
      <c r="J1343" s="185"/>
      <c r="K1343" s="186"/>
      <c r="L1343" s="118"/>
      <c r="M1343" s="118"/>
      <c r="N1343" s="118"/>
      <c r="O1343" s="118"/>
    </row>
    <row r="1344" spans="1:15" ht="18.75">
      <c r="A1344" s="35"/>
      <c r="B1344" s="42"/>
      <c r="C1344" s="35"/>
      <c r="D1344" s="35"/>
      <c r="E1344" s="35"/>
      <c r="F1344" s="35"/>
      <c r="G1344" s="43"/>
      <c r="H1344" s="220"/>
      <c r="I1344" s="220"/>
      <c r="J1344" s="221"/>
      <c r="K1344" s="197"/>
      <c r="L1344" s="35"/>
      <c r="M1344" s="35"/>
      <c r="N1344" s="35"/>
      <c r="O1344" s="35"/>
    </row>
    <row r="1345" spans="1:15" ht="18.75">
      <c r="A1345" s="35"/>
      <c r="B1345" s="42"/>
      <c r="C1345" s="35"/>
      <c r="D1345" s="35"/>
      <c r="E1345" s="35"/>
      <c r="F1345" s="35"/>
      <c r="G1345" s="43"/>
      <c r="H1345" s="220"/>
      <c r="I1345" s="220"/>
      <c r="J1345" s="221"/>
      <c r="K1345" s="197"/>
      <c r="L1345" s="35"/>
      <c r="M1345" s="35"/>
      <c r="N1345" s="35"/>
      <c r="O1345" s="35"/>
    </row>
    <row r="1346" spans="1:15" ht="34.5" customHeight="1">
      <c r="A1346" s="35"/>
      <c r="B1346" s="42"/>
      <c r="C1346" s="35"/>
      <c r="D1346" s="35"/>
      <c r="E1346" s="35"/>
      <c r="F1346" s="35"/>
      <c r="G1346" s="43"/>
      <c r="H1346" s="220"/>
      <c r="I1346" s="220"/>
      <c r="J1346" s="221"/>
      <c r="K1346" s="197"/>
      <c r="L1346" s="35"/>
      <c r="M1346" s="35"/>
      <c r="N1346" s="35"/>
      <c r="O1346" s="35"/>
    </row>
    <row r="1347" spans="1:15" ht="18.75">
      <c r="A1347" s="35"/>
      <c r="B1347" s="42"/>
      <c r="C1347" s="35"/>
      <c r="D1347" s="35"/>
      <c r="E1347" s="35"/>
      <c r="F1347" s="35"/>
      <c r="G1347" s="43"/>
      <c r="H1347" s="220"/>
      <c r="I1347" s="220"/>
      <c r="J1347" s="221"/>
      <c r="K1347" s="197"/>
      <c r="L1347" s="35"/>
      <c r="M1347" s="35"/>
      <c r="N1347" s="35"/>
      <c r="O1347" s="35"/>
    </row>
    <row r="1348" spans="1:15" ht="18.75">
      <c r="A1348" s="35"/>
      <c r="B1348" s="42"/>
      <c r="C1348" s="35"/>
      <c r="D1348" s="35"/>
      <c r="E1348" s="35"/>
      <c r="F1348" s="35"/>
      <c r="G1348" s="43"/>
      <c r="H1348" s="222"/>
      <c r="I1348" s="222"/>
      <c r="J1348" s="197"/>
      <c r="K1348" s="197"/>
      <c r="L1348" s="35"/>
      <c r="M1348" s="35"/>
      <c r="N1348" s="35"/>
      <c r="O1348" s="35"/>
    </row>
    <row r="1349" spans="1:15" s="123" customFormat="1" ht="18.75">
      <c r="A1349" s="118"/>
      <c r="B1349" s="119"/>
      <c r="C1349" s="118"/>
      <c r="D1349" s="118"/>
      <c r="E1349" s="118"/>
      <c r="F1349" s="118"/>
      <c r="G1349" s="120"/>
      <c r="H1349" s="166"/>
      <c r="I1349" s="166"/>
      <c r="J1349" s="185"/>
      <c r="K1349" s="186"/>
      <c r="L1349" s="118"/>
      <c r="M1349" s="118"/>
      <c r="N1349" s="118"/>
      <c r="O1349" s="118"/>
    </row>
    <row r="1350" spans="1:15" s="123" customFormat="1" ht="18.75">
      <c r="A1350" s="118"/>
      <c r="B1350" s="119"/>
      <c r="C1350" s="118"/>
      <c r="D1350" s="118"/>
      <c r="E1350" s="118"/>
      <c r="F1350" s="118"/>
      <c r="G1350" s="120"/>
      <c r="H1350" s="166"/>
      <c r="I1350" s="166"/>
      <c r="J1350" s="185"/>
      <c r="K1350" s="186"/>
      <c r="L1350" s="118"/>
      <c r="M1350" s="118"/>
      <c r="N1350" s="118"/>
      <c r="O1350" s="118"/>
    </row>
    <row r="1351" spans="1:15" ht="18.75">
      <c r="A1351" s="35"/>
      <c r="B1351" s="42"/>
      <c r="C1351" s="35"/>
      <c r="D1351" s="35"/>
      <c r="E1351" s="35"/>
      <c r="F1351" s="35"/>
      <c r="G1351" s="43"/>
      <c r="H1351" s="220"/>
      <c r="I1351" s="220"/>
      <c r="J1351" s="221"/>
      <c r="K1351" s="197"/>
      <c r="L1351" s="35"/>
      <c r="M1351" s="35"/>
      <c r="N1351" s="35"/>
      <c r="O1351" s="35"/>
    </row>
    <row r="1352" spans="1:15" ht="18.75">
      <c r="A1352" s="35"/>
      <c r="B1352" s="42"/>
      <c r="C1352" s="35"/>
      <c r="D1352" s="35"/>
      <c r="E1352" s="35"/>
      <c r="F1352" s="35"/>
      <c r="G1352" s="43"/>
      <c r="H1352" s="220"/>
      <c r="I1352" s="220"/>
      <c r="J1352" s="221"/>
      <c r="K1352" s="197"/>
      <c r="L1352" s="35"/>
      <c r="M1352" s="35"/>
      <c r="N1352" s="35"/>
      <c r="O1352" s="35"/>
    </row>
    <row r="1353" spans="1:15" ht="18.75">
      <c r="A1353" s="35"/>
      <c r="B1353" s="42"/>
      <c r="C1353" s="35"/>
      <c r="D1353" s="35"/>
      <c r="E1353" s="35"/>
      <c r="F1353" s="35"/>
      <c r="G1353" s="43"/>
      <c r="H1353" s="220"/>
      <c r="I1353" s="220"/>
      <c r="J1353" s="221"/>
      <c r="K1353" s="197"/>
      <c r="L1353" s="35"/>
      <c r="M1353" s="35"/>
      <c r="N1353" s="35"/>
      <c r="O1353" s="35"/>
    </row>
    <row r="1354" spans="1:15" ht="18.75">
      <c r="A1354" s="35"/>
      <c r="B1354" s="42"/>
      <c r="C1354" s="35"/>
      <c r="D1354" s="35"/>
      <c r="E1354" s="35"/>
      <c r="F1354" s="35"/>
      <c r="G1354" s="43"/>
      <c r="H1354" s="222"/>
      <c r="I1354" s="222"/>
      <c r="J1354" s="197"/>
      <c r="K1354" s="197"/>
      <c r="L1354" s="35"/>
      <c r="M1354" s="35"/>
      <c r="N1354" s="35"/>
      <c r="O1354" s="35"/>
    </row>
    <row r="1355" spans="1:15" s="123" customFormat="1" ht="18.75">
      <c r="A1355" s="118"/>
      <c r="B1355" s="119"/>
      <c r="C1355" s="118"/>
      <c r="D1355" s="118"/>
      <c r="E1355" s="118"/>
      <c r="F1355" s="118"/>
      <c r="G1355" s="120"/>
      <c r="H1355" s="166"/>
      <c r="I1355" s="166"/>
      <c r="J1355" s="185"/>
      <c r="K1355" s="186"/>
      <c r="L1355" s="118"/>
      <c r="M1355" s="118"/>
      <c r="N1355" s="118"/>
      <c r="O1355" s="118"/>
    </row>
    <row r="1356" spans="1:15" s="123" customFormat="1" ht="18.75">
      <c r="A1356" s="118"/>
      <c r="B1356" s="119"/>
      <c r="C1356" s="118"/>
      <c r="D1356" s="118"/>
      <c r="E1356" s="118"/>
      <c r="F1356" s="118"/>
      <c r="G1356" s="120"/>
      <c r="H1356" s="166"/>
      <c r="I1356" s="166"/>
      <c r="J1356" s="185"/>
      <c r="K1356" s="186"/>
      <c r="L1356" s="118"/>
      <c r="M1356" s="118"/>
      <c r="N1356" s="118"/>
      <c r="O1356" s="118"/>
    </row>
    <row r="1357" spans="1:15" ht="18.75">
      <c r="A1357" s="35"/>
      <c r="B1357" s="42"/>
      <c r="C1357" s="35"/>
      <c r="D1357" s="35"/>
      <c r="E1357" s="35"/>
      <c r="F1357" s="35"/>
      <c r="G1357" s="43"/>
      <c r="H1357" s="220"/>
      <c r="I1357" s="220"/>
      <c r="J1357" s="221"/>
      <c r="K1357" s="197"/>
      <c r="L1357" s="35"/>
      <c r="M1357" s="35"/>
      <c r="N1357" s="35"/>
      <c r="O1357" s="35"/>
    </row>
    <row r="1358" spans="1:15" ht="18.75">
      <c r="A1358" s="35"/>
      <c r="B1358" s="42"/>
      <c r="C1358" s="35"/>
      <c r="D1358" s="57"/>
      <c r="E1358" s="35"/>
      <c r="F1358" s="35"/>
      <c r="G1358" s="43"/>
      <c r="H1358" s="220"/>
      <c r="I1358" s="220"/>
      <c r="J1358" s="221"/>
      <c r="K1358" s="197"/>
      <c r="L1358" s="35"/>
      <c r="M1358" s="35"/>
      <c r="N1358" s="35"/>
      <c r="O1358" s="35"/>
    </row>
    <row r="1359" spans="1:15" ht="18.75">
      <c r="A1359" s="35"/>
      <c r="B1359" s="42"/>
      <c r="C1359" s="35"/>
      <c r="D1359" s="35"/>
      <c r="E1359" s="35"/>
      <c r="F1359" s="35"/>
      <c r="G1359" s="43"/>
      <c r="H1359" s="220"/>
      <c r="I1359" s="220"/>
      <c r="J1359" s="221"/>
      <c r="K1359" s="197"/>
      <c r="L1359" s="35"/>
      <c r="M1359" s="35"/>
      <c r="N1359" s="35"/>
      <c r="O1359" s="35"/>
    </row>
    <row r="1360" spans="1:15" ht="18.75">
      <c r="A1360" s="35"/>
      <c r="B1360" s="42"/>
      <c r="C1360" s="35"/>
      <c r="D1360" s="35"/>
      <c r="E1360" s="35"/>
      <c r="F1360" s="35"/>
      <c r="G1360" s="43"/>
      <c r="H1360" s="222"/>
      <c r="I1360" s="222"/>
      <c r="J1360" s="197"/>
      <c r="K1360" s="197"/>
      <c r="L1360" s="35"/>
      <c r="M1360" s="35"/>
      <c r="N1360" s="35"/>
      <c r="O1360" s="35"/>
    </row>
    <row r="1361" spans="1:15" s="123" customFormat="1" ht="18.75">
      <c r="A1361" s="118"/>
      <c r="B1361" s="119"/>
      <c r="C1361" s="118"/>
      <c r="D1361" s="118"/>
      <c r="E1361" s="118"/>
      <c r="F1361" s="118"/>
      <c r="G1361" s="120"/>
      <c r="H1361" s="166"/>
      <c r="I1361" s="166"/>
      <c r="J1361" s="185"/>
      <c r="K1361" s="186"/>
      <c r="L1361" s="118"/>
      <c r="M1361" s="118"/>
      <c r="N1361" s="118"/>
      <c r="O1361" s="118"/>
    </row>
    <row r="1362" spans="1:15" s="123" customFormat="1" ht="18.75">
      <c r="A1362" s="118"/>
      <c r="B1362" s="119"/>
      <c r="C1362" s="118"/>
      <c r="D1362" s="118"/>
      <c r="E1362" s="118"/>
      <c r="F1362" s="118"/>
      <c r="G1362" s="120"/>
      <c r="H1362" s="166"/>
      <c r="I1362" s="166"/>
      <c r="J1362" s="185"/>
      <c r="K1362" s="186"/>
      <c r="L1362" s="118"/>
      <c r="M1362" s="118"/>
      <c r="N1362" s="118"/>
      <c r="O1362" s="118"/>
    </row>
    <row r="1363" spans="1:15" s="123" customFormat="1" ht="18.75">
      <c r="A1363" s="118"/>
      <c r="B1363" s="119"/>
      <c r="C1363" s="118"/>
      <c r="D1363" s="118"/>
      <c r="E1363" s="118"/>
      <c r="F1363" s="118"/>
      <c r="G1363" s="120"/>
      <c r="H1363" s="166"/>
      <c r="I1363" s="166"/>
      <c r="J1363" s="185"/>
      <c r="K1363" s="186"/>
      <c r="L1363" s="118"/>
      <c r="M1363" s="118"/>
      <c r="N1363" s="118"/>
      <c r="O1363" s="118"/>
    </row>
    <row r="1364" spans="1:15" ht="18.75">
      <c r="A1364" s="35"/>
      <c r="B1364" s="42"/>
      <c r="C1364" s="35"/>
      <c r="D1364" s="35"/>
      <c r="E1364" s="35"/>
      <c r="F1364" s="35"/>
      <c r="G1364" s="43"/>
      <c r="H1364" s="220"/>
      <c r="I1364" s="220"/>
      <c r="J1364" s="221"/>
      <c r="K1364" s="197"/>
      <c r="L1364" s="35"/>
      <c r="M1364" s="35"/>
      <c r="N1364" s="35"/>
      <c r="O1364" s="35"/>
    </row>
    <row r="1365" spans="1:15" ht="18.75">
      <c r="A1365" s="35"/>
      <c r="B1365" s="42"/>
      <c r="C1365" s="35"/>
      <c r="D1365" s="35"/>
      <c r="E1365" s="35"/>
      <c r="F1365" s="35"/>
      <c r="G1365" s="43"/>
      <c r="H1365" s="220"/>
      <c r="I1365" s="220"/>
      <c r="J1365" s="221"/>
      <c r="K1365" s="197"/>
      <c r="L1365" s="35"/>
      <c r="M1365" s="35"/>
      <c r="N1365" s="35"/>
      <c r="O1365" s="35"/>
    </row>
    <row r="1366" spans="1:15" ht="18.75">
      <c r="A1366" s="35"/>
      <c r="B1366" s="42"/>
      <c r="C1366" s="35"/>
      <c r="D1366" s="35"/>
      <c r="E1366" s="35"/>
      <c r="F1366" s="35"/>
      <c r="G1366" s="43"/>
      <c r="H1366" s="222"/>
      <c r="I1366" s="222"/>
      <c r="J1366" s="197"/>
      <c r="K1366" s="197"/>
      <c r="L1366" s="35"/>
      <c r="M1366" s="35"/>
      <c r="N1366" s="35"/>
      <c r="O1366" s="35"/>
    </row>
    <row r="1367" spans="1:15" ht="18.75">
      <c r="A1367" s="35"/>
      <c r="B1367" s="42"/>
      <c r="C1367" s="35"/>
      <c r="D1367" s="35"/>
      <c r="E1367" s="35"/>
      <c r="F1367" s="35"/>
      <c r="G1367" s="43"/>
      <c r="H1367" s="220"/>
      <c r="I1367" s="220"/>
      <c r="J1367" s="221"/>
      <c r="K1367" s="197"/>
      <c r="L1367" s="35"/>
      <c r="M1367" s="35"/>
      <c r="N1367" s="35"/>
      <c r="O1367" s="35"/>
    </row>
    <row r="1368" spans="1:15" ht="18.75">
      <c r="A1368" s="35"/>
      <c r="B1368" s="42"/>
      <c r="C1368" s="35"/>
      <c r="D1368" s="35"/>
      <c r="E1368" s="35"/>
      <c r="F1368" s="35"/>
      <c r="G1368" s="43"/>
      <c r="H1368" s="220"/>
      <c r="I1368" s="220"/>
      <c r="J1368" s="221"/>
      <c r="K1368" s="197"/>
      <c r="L1368" s="35"/>
      <c r="M1368" s="35"/>
      <c r="N1368" s="35"/>
      <c r="O1368" s="35"/>
    </row>
    <row r="1369" spans="1:15" ht="18.75">
      <c r="A1369" s="35"/>
      <c r="B1369" s="42"/>
      <c r="C1369" s="35"/>
      <c r="D1369" s="35"/>
      <c r="E1369" s="35"/>
      <c r="F1369" s="35"/>
      <c r="G1369" s="43"/>
      <c r="H1369" s="220"/>
      <c r="I1369" s="220"/>
      <c r="J1369" s="221"/>
      <c r="K1369" s="197"/>
      <c r="L1369" s="35"/>
      <c r="M1369" s="35"/>
      <c r="N1369" s="35"/>
      <c r="O1369" s="35"/>
    </row>
    <row r="1370" spans="1:15" ht="18.75">
      <c r="A1370" s="35"/>
      <c r="B1370" s="42"/>
      <c r="C1370" s="35"/>
      <c r="D1370" s="35"/>
      <c r="E1370" s="35"/>
      <c r="F1370" s="35"/>
      <c r="G1370" s="43"/>
      <c r="H1370" s="222"/>
      <c r="I1370" s="222"/>
      <c r="J1370" s="197"/>
      <c r="K1370" s="197"/>
      <c r="L1370" s="35"/>
      <c r="M1370" s="35"/>
      <c r="N1370" s="35"/>
      <c r="O1370" s="35"/>
    </row>
    <row r="1371" spans="1:15" s="123" customFormat="1" ht="18.75">
      <c r="A1371" s="118"/>
      <c r="B1371" s="119"/>
      <c r="C1371" s="118"/>
      <c r="D1371" s="118"/>
      <c r="E1371" s="118"/>
      <c r="F1371" s="118"/>
      <c r="G1371" s="120"/>
      <c r="H1371" s="166"/>
      <c r="I1371" s="166"/>
      <c r="J1371" s="185"/>
      <c r="K1371" s="186"/>
      <c r="L1371" s="118"/>
      <c r="M1371" s="118"/>
      <c r="N1371" s="118"/>
      <c r="O1371" s="118"/>
    </row>
    <row r="1372" spans="1:15" ht="18.75">
      <c r="A1372" s="35"/>
      <c r="B1372" s="42"/>
      <c r="C1372" s="35"/>
      <c r="D1372" s="35"/>
      <c r="E1372" s="35"/>
      <c r="F1372" s="35"/>
      <c r="G1372" s="43"/>
      <c r="H1372" s="220"/>
      <c r="I1372" s="220"/>
      <c r="J1372" s="221"/>
      <c r="K1372" s="197"/>
      <c r="L1372" s="35"/>
      <c r="M1372" s="35"/>
      <c r="N1372" s="35"/>
      <c r="O1372" s="35"/>
    </row>
    <row r="1373" spans="1:15" ht="18.75">
      <c r="A1373" s="35"/>
      <c r="B1373" s="42"/>
      <c r="C1373" s="35"/>
      <c r="D1373" s="35"/>
      <c r="E1373" s="35"/>
      <c r="F1373" s="35"/>
      <c r="G1373" s="43"/>
      <c r="H1373" s="220"/>
      <c r="I1373" s="220"/>
      <c r="J1373" s="221"/>
      <c r="K1373" s="197"/>
      <c r="L1373" s="35"/>
      <c r="M1373" s="35"/>
      <c r="N1373" s="35"/>
      <c r="O1373" s="35"/>
    </row>
    <row r="1374" spans="1:15" ht="18.75">
      <c r="A1374" s="35"/>
      <c r="B1374" s="42"/>
      <c r="C1374" s="35"/>
      <c r="D1374" s="35"/>
      <c r="E1374" s="35"/>
      <c r="F1374" s="35"/>
      <c r="G1374" s="43"/>
      <c r="H1374" s="220"/>
      <c r="I1374" s="220"/>
      <c r="J1374" s="221"/>
      <c r="K1374" s="197"/>
      <c r="L1374" s="35"/>
      <c r="M1374" s="35"/>
      <c r="N1374" s="35"/>
      <c r="O1374" s="35"/>
    </row>
    <row r="1375" spans="1:15" ht="18.75">
      <c r="A1375" s="35"/>
      <c r="B1375" s="43"/>
      <c r="C1375" s="35"/>
      <c r="D1375" s="35"/>
      <c r="E1375" s="35"/>
      <c r="F1375" s="35"/>
      <c r="G1375" s="43"/>
      <c r="H1375" s="222"/>
      <c r="I1375" s="222"/>
      <c r="J1375" s="197"/>
      <c r="K1375" s="197"/>
      <c r="L1375" s="35"/>
      <c r="M1375" s="35"/>
      <c r="N1375" s="35"/>
      <c r="O1375" s="35"/>
    </row>
    <row r="1376" spans="1:15" s="123" customFormat="1" ht="18.75">
      <c r="A1376" s="118"/>
      <c r="B1376" s="120"/>
      <c r="C1376" s="118"/>
      <c r="D1376" s="118"/>
      <c r="E1376" s="118"/>
      <c r="F1376" s="118"/>
      <c r="G1376" s="120"/>
      <c r="H1376" s="166"/>
      <c r="I1376" s="166"/>
      <c r="J1376" s="185"/>
      <c r="K1376" s="186"/>
      <c r="L1376" s="118"/>
      <c r="M1376" s="118"/>
      <c r="N1376" s="118"/>
      <c r="O1376" s="118"/>
    </row>
    <row r="1377" spans="1:15" s="123" customFormat="1" ht="18.75">
      <c r="A1377" s="118"/>
      <c r="B1377" s="120"/>
      <c r="C1377" s="118"/>
      <c r="D1377" s="118"/>
      <c r="E1377" s="118"/>
      <c r="F1377" s="118"/>
      <c r="G1377" s="120"/>
      <c r="H1377" s="166"/>
      <c r="I1377" s="166"/>
      <c r="J1377" s="185"/>
      <c r="K1377" s="186"/>
      <c r="L1377" s="118"/>
      <c r="M1377" s="118"/>
      <c r="N1377" s="118"/>
      <c r="O1377" s="118"/>
    </row>
    <row r="1378" spans="1:15" ht="18.75">
      <c r="A1378" s="35"/>
      <c r="B1378" s="43"/>
      <c r="C1378" s="35"/>
      <c r="D1378" s="35"/>
      <c r="E1378" s="35"/>
      <c r="F1378" s="35"/>
      <c r="G1378" s="43"/>
      <c r="H1378" s="220"/>
      <c r="I1378" s="220"/>
      <c r="J1378" s="221"/>
      <c r="K1378" s="197"/>
      <c r="L1378" s="35"/>
      <c r="M1378" s="35"/>
      <c r="N1378" s="35"/>
      <c r="O1378" s="35"/>
    </row>
    <row r="1379" spans="1:15" ht="18.75">
      <c r="A1379" s="35"/>
      <c r="B1379" s="43"/>
      <c r="C1379" s="35"/>
      <c r="D1379" s="35"/>
      <c r="E1379" s="35"/>
      <c r="F1379" s="35"/>
      <c r="G1379" s="43"/>
      <c r="H1379" s="220"/>
      <c r="I1379" s="220"/>
      <c r="J1379" s="221"/>
      <c r="K1379" s="197"/>
      <c r="L1379" s="35"/>
      <c r="M1379" s="35"/>
      <c r="N1379" s="35"/>
      <c r="O1379" s="35"/>
    </row>
    <row r="1380" spans="1:15" ht="18.75">
      <c r="A1380" s="35"/>
      <c r="B1380" s="43"/>
      <c r="C1380" s="35"/>
      <c r="D1380" s="35"/>
      <c r="E1380" s="35"/>
      <c r="F1380" s="35"/>
      <c r="G1380" s="43"/>
      <c r="H1380" s="222"/>
      <c r="I1380" s="222"/>
      <c r="J1380" s="197"/>
      <c r="K1380" s="197"/>
      <c r="L1380" s="35"/>
      <c r="M1380" s="35"/>
      <c r="N1380" s="35"/>
      <c r="O1380" s="35"/>
    </row>
    <row r="1381" spans="1:15" ht="18.75">
      <c r="A1381" s="35"/>
      <c r="B1381" s="43"/>
      <c r="C1381" s="35"/>
      <c r="D1381" s="35"/>
      <c r="E1381" s="35"/>
      <c r="F1381" s="35"/>
      <c r="G1381" s="43"/>
      <c r="H1381" s="220"/>
      <c r="I1381" s="220"/>
      <c r="J1381" s="221"/>
      <c r="K1381" s="197"/>
      <c r="L1381" s="35"/>
      <c r="M1381" s="35"/>
      <c r="N1381" s="35"/>
      <c r="O1381" s="35"/>
    </row>
    <row r="1382" spans="1:15" ht="18.75">
      <c r="A1382" s="35"/>
      <c r="B1382" s="42"/>
      <c r="C1382" s="35"/>
      <c r="D1382" s="35"/>
      <c r="E1382" s="35"/>
      <c r="F1382" s="35"/>
      <c r="G1382" s="43"/>
      <c r="H1382" s="220"/>
      <c r="I1382" s="220"/>
      <c r="J1382" s="221"/>
      <c r="K1382" s="197"/>
      <c r="L1382" s="35"/>
      <c r="M1382" s="35"/>
      <c r="N1382" s="35"/>
      <c r="O1382" s="35"/>
    </row>
    <row r="1383" spans="1:15" ht="18.75">
      <c r="A1383" s="35"/>
      <c r="B1383" s="43"/>
      <c r="C1383" s="35"/>
      <c r="D1383" s="35"/>
      <c r="E1383" s="35"/>
      <c r="F1383" s="35"/>
      <c r="G1383" s="43"/>
      <c r="H1383" s="220"/>
      <c r="I1383" s="220"/>
      <c r="J1383" s="221"/>
      <c r="K1383" s="197"/>
      <c r="L1383" s="35"/>
      <c r="M1383" s="35"/>
      <c r="N1383" s="35"/>
      <c r="O1383" s="35"/>
    </row>
    <row r="1384" spans="1:15" ht="18.75">
      <c r="A1384" s="35"/>
      <c r="B1384" s="43"/>
      <c r="C1384" s="35"/>
      <c r="D1384" s="35"/>
      <c r="E1384" s="35"/>
      <c r="F1384" s="35"/>
      <c r="G1384" s="43"/>
      <c r="H1384" s="220"/>
      <c r="I1384" s="220"/>
      <c r="J1384" s="221"/>
      <c r="K1384" s="197"/>
      <c r="L1384" s="35"/>
      <c r="M1384" s="35"/>
      <c r="N1384" s="35"/>
      <c r="O1384" s="35"/>
    </row>
    <row r="1385" spans="1:15" ht="18.75">
      <c r="A1385" s="35"/>
      <c r="B1385" s="43"/>
      <c r="C1385" s="35"/>
      <c r="D1385" s="35"/>
      <c r="E1385" s="35"/>
      <c r="F1385" s="35"/>
      <c r="G1385" s="43"/>
      <c r="H1385" s="220"/>
      <c r="I1385" s="220"/>
      <c r="J1385" s="221"/>
      <c r="K1385" s="197"/>
      <c r="L1385" s="35"/>
      <c r="M1385" s="35"/>
      <c r="N1385" s="35"/>
      <c r="O1385" s="35"/>
    </row>
    <row r="1386" spans="1:15" ht="18.75">
      <c r="A1386" s="35"/>
      <c r="B1386" s="43"/>
      <c r="C1386" s="35"/>
      <c r="D1386" s="35"/>
      <c r="E1386" s="35"/>
      <c r="F1386" s="35"/>
      <c r="G1386" s="43"/>
      <c r="H1386" s="222"/>
      <c r="I1386" s="222"/>
      <c r="J1386" s="197"/>
      <c r="K1386" s="197"/>
      <c r="L1386" s="35"/>
      <c r="M1386" s="35"/>
      <c r="N1386" s="35"/>
      <c r="O1386" s="35"/>
    </row>
    <row r="1387" spans="1:15" ht="18.75">
      <c r="A1387" s="35"/>
      <c r="B1387" s="42"/>
      <c r="C1387" s="35"/>
      <c r="D1387" s="26"/>
      <c r="E1387" s="35"/>
      <c r="F1387" s="35"/>
      <c r="G1387" s="43"/>
      <c r="H1387" s="220"/>
      <c r="I1387" s="220"/>
      <c r="J1387" s="221"/>
      <c r="K1387" s="197"/>
      <c r="L1387" s="35"/>
      <c r="M1387" s="35"/>
      <c r="N1387" s="35"/>
      <c r="O1387" s="35"/>
    </row>
    <row r="1388" spans="1:15" ht="18.75">
      <c r="A1388" s="35"/>
      <c r="B1388" s="42"/>
      <c r="C1388" s="35"/>
      <c r="D1388" s="26"/>
      <c r="E1388" s="35"/>
      <c r="F1388" s="35"/>
      <c r="G1388" s="43"/>
      <c r="H1388" s="220"/>
      <c r="I1388" s="220"/>
      <c r="J1388" s="221"/>
      <c r="K1388" s="197"/>
      <c r="L1388" s="35"/>
      <c r="M1388" s="35"/>
      <c r="N1388" s="35"/>
      <c r="O1388" s="35"/>
    </row>
    <row r="1389" spans="1:15" ht="18.75">
      <c r="A1389" s="35"/>
      <c r="B1389" s="42"/>
      <c r="C1389" s="35"/>
      <c r="D1389" s="102"/>
      <c r="E1389" s="35"/>
      <c r="F1389" s="35"/>
      <c r="G1389" s="43"/>
      <c r="H1389" s="220"/>
      <c r="I1389" s="220"/>
      <c r="J1389" s="221"/>
      <c r="K1389" s="197"/>
      <c r="L1389" s="35"/>
      <c r="M1389" s="35"/>
      <c r="N1389" s="35"/>
      <c r="O1389" s="35"/>
    </row>
    <row r="1390" spans="1:15">
      <c r="A1390" s="103"/>
      <c r="B1390" s="103"/>
      <c r="C1390" s="103"/>
      <c r="D1390" s="103"/>
      <c r="E1390" s="103"/>
      <c r="F1390" s="103"/>
      <c r="G1390" s="103"/>
      <c r="H1390" s="224"/>
      <c r="I1390" s="224"/>
      <c r="J1390" s="224"/>
      <c r="K1390" s="224"/>
      <c r="L1390" s="103"/>
      <c r="M1390" s="103"/>
      <c r="N1390" s="103"/>
      <c r="O1390" s="103"/>
    </row>
    <row r="1391" spans="1:15">
      <c r="A1391" s="103"/>
      <c r="B1391" s="103"/>
      <c r="C1391" s="103"/>
      <c r="D1391" s="103"/>
      <c r="E1391" s="103"/>
      <c r="F1391" s="103"/>
      <c r="G1391" s="103"/>
      <c r="H1391" s="224"/>
      <c r="I1391" s="224"/>
      <c r="J1391" s="224"/>
      <c r="K1391" s="224"/>
      <c r="L1391" s="103"/>
      <c r="M1391" s="103"/>
      <c r="N1391" s="103"/>
      <c r="O1391" s="103"/>
    </row>
    <row r="1392" spans="1:15" ht="18.75">
      <c r="A1392" s="35"/>
      <c r="B1392" s="42"/>
      <c r="C1392" s="35"/>
      <c r="D1392" s="35"/>
      <c r="E1392" s="35"/>
      <c r="F1392" s="35"/>
      <c r="G1392" s="43"/>
      <c r="H1392" s="222"/>
      <c r="I1392" s="222"/>
      <c r="J1392" s="197"/>
      <c r="K1392" s="197"/>
      <c r="L1392" s="35"/>
      <c r="M1392" s="35"/>
      <c r="N1392" s="35"/>
      <c r="O1392" s="35"/>
    </row>
    <row r="1393" spans="1:15" s="123" customFormat="1" ht="18.75">
      <c r="A1393" s="118"/>
      <c r="B1393" s="119"/>
      <c r="C1393" s="118"/>
      <c r="D1393" s="132"/>
      <c r="E1393" s="118"/>
      <c r="F1393" s="118"/>
      <c r="G1393" s="120"/>
      <c r="H1393" s="166"/>
      <c r="I1393" s="166"/>
      <c r="J1393" s="185"/>
      <c r="K1393" s="186"/>
      <c r="L1393" s="118"/>
      <c r="M1393" s="118"/>
      <c r="N1393" s="118"/>
      <c r="O1393" s="118"/>
    </row>
    <row r="1394" spans="1:15" s="123" customFormat="1" ht="18.75">
      <c r="A1394" s="118"/>
      <c r="B1394" s="119"/>
      <c r="C1394" s="118"/>
      <c r="D1394" s="132"/>
      <c r="E1394" s="118"/>
      <c r="F1394" s="118"/>
      <c r="G1394" s="120"/>
      <c r="H1394" s="166"/>
      <c r="I1394" s="166"/>
      <c r="J1394" s="185"/>
      <c r="K1394" s="186"/>
      <c r="L1394" s="118"/>
      <c r="M1394" s="118"/>
      <c r="N1394" s="118"/>
      <c r="O1394" s="118"/>
    </row>
    <row r="1395" spans="1:15" ht="18.75">
      <c r="A1395" s="35"/>
      <c r="B1395" s="42"/>
      <c r="C1395" s="35"/>
      <c r="D1395" s="26"/>
      <c r="E1395" s="71"/>
      <c r="F1395" s="35"/>
      <c r="G1395" s="43"/>
      <c r="H1395" s="220"/>
      <c r="I1395" s="220"/>
      <c r="J1395" s="221"/>
      <c r="K1395" s="197"/>
      <c r="L1395" s="35"/>
      <c r="M1395" s="35"/>
      <c r="N1395" s="35"/>
      <c r="O1395" s="35"/>
    </row>
    <row r="1396" spans="1:15" ht="18.75">
      <c r="A1396" s="35"/>
      <c r="B1396" s="42"/>
      <c r="C1396" s="35"/>
      <c r="D1396" s="26"/>
      <c r="E1396" s="71"/>
      <c r="F1396" s="35"/>
      <c r="G1396" s="43"/>
      <c r="H1396" s="220"/>
      <c r="I1396" s="220"/>
      <c r="J1396" s="221"/>
      <c r="K1396" s="197"/>
      <c r="L1396" s="35"/>
      <c r="M1396" s="35"/>
      <c r="N1396" s="35"/>
      <c r="O1396" s="35"/>
    </row>
    <row r="1397" spans="1:15" ht="18.75">
      <c r="A1397" s="35"/>
      <c r="B1397" s="42"/>
      <c r="C1397" s="35"/>
      <c r="D1397" s="35"/>
      <c r="E1397" s="35"/>
      <c r="F1397" s="35"/>
      <c r="G1397" s="43"/>
      <c r="H1397" s="220"/>
      <c r="I1397" s="220"/>
      <c r="J1397" s="221"/>
      <c r="K1397" s="197"/>
      <c r="L1397" s="35"/>
      <c r="M1397" s="35"/>
      <c r="N1397" s="35"/>
      <c r="O1397" s="35"/>
    </row>
    <row r="1398" spans="1:15" ht="18.75">
      <c r="A1398" s="35"/>
      <c r="B1398" s="42"/>
      <c r="C1398" s="35"/>
      <c r="D1398" s="35"/>
      <c r="E1398" s="35"/>
      <c r="F1398" s="35"/>
      <c r="G1398" s="43"/>
      <c r="H1398" s="222"/>
      <c r="I1398" s="222"/>
      <c r="J1398" s="197"/>
      <c r="K1398" s="197"/>
      <c r="L1398" s="35"/>
      <c r="M1398" s="35"/>
      <c r="N1398" s="35"/>
      <c r="O1398" s="35"/>
    </row>
    <row r="1399" spans="1:15" s="123" customFormat="1" ht="18.75">
      <c r="A1399" s="118"/>
      <c r="B1399" s="119"/>
      <c r="C1399" s="118"/>
      <c r="D1399" s="118"/>
      <c r="E1399" s="118"/>
      <c r="F1399" s="118"/>
      <c r="G1399" s="120"/>
      <c r="H1399" s="166"/>
      <c r="I1399" s="166"/>
      <c r="J1399" s="185"/>
      <c r="K1399" s="186"/>
      <c r="L1399" s="118"/>
      <c r="M1399" s="118"/>
      <c r="N1399" s="118"/>
      <c r="O1399" s="118"/>
    </row>
    <row r="1400" spans="1:15" s="123" customFormat="1" ht="18.75">
      <c r="A1400" s="118"/>
      <c r="B1400" s="119"/>
      <c r="C1400" s="118"/>
      <c r="D1400" s="118"/>
      <c r="E1400" s="118"/>
      <c r="F1400" s="118"/>
      <c r="G1400" s="120"/>
      <c r="H1400" s="166"/>
      <c r="I1400" s="166"/>
      <c r="J1400" s="185"/>
      <c r="K1400" s="186"/>
      <c r="L1400" s="118"/>
      <c r="M1400" s="118"/>
      <c r="N1400" s="118"/>
      <c r="O1400" s="118"/>
    </row>
    <row r="1401" spans="1:15" s="123" customFormat="1" ht="18.75">
      <c r="A1401" s="118"/>
      <c r="B1401" s="119"/>
      <c r="C1401" s="118"/>
      <c r="D1401" s="118"/>
      <c r="E1401" s="118"/>
      <c r="F1401" s="118"/>
      <c r="G1401" s="120"/>
      <c r="H1401" s="166"/>
      <c r="I1401" s="166"/>
      <c r="J1401" s="185"/>
      <c r="K1401" s="186"/>
      <c r="L1401" s="118"/>
      <c r="M1401" s="118"/>
      <c r="N1401" s="118"/>
      <c r="O1401" s="118"/>
    </row>
    <row r="1402" spans="1:15" s="123" customFormat="1" ht="18.75">
      <c r="A1402" s="118"/>
      <c r="B1402" s="119"/>
      <c r="C1402" s="118"/>
      <c r="D1402" s="118"/>
      <c r="E1402" s="118"/>
      <c r="F1402" s="118"/>
      <c r="G1402" s="120"/>
      <c r="H1402" s="166"/>
      <c r="I1402" s="166"/>
      <c r="J1402" s="185"/>
      <c r="K1402" s="186"/>
      <c r="L1402" s="118"/>
      <c r="M1402" s="118"/>
      <c r="N1402" s="118"/>
      <c r="O1402" s="118"/>
    </row>
    <row r="1403" spans="1:15" s="123" customFormat="1" ht="18.75">
      <c r="A1403" s="118"/>
      <c r="B1403" s="119"/>
      <c r="C1403" s="118"/>
      <c r="D1403" s="118"/>
      <c r="E1403" s="118"/>
      <c r="F1403" s="118"/>
      <c r="G1403" s="120"/>
      <c r="H1403" s="166"/>
      <c r="I1403" s="166"/>
      <c r="J1403" s="185"/>
      <c r="K1403" s="186"/>
      <c r="L1403" s="118"/>
      <c r="M1403" s="118"/>
      <c r="N1403" s="118"/>
      <c r="O1403" s="118"/>
    </row>
    <row r="1404" spans="1:15" s="123" customFormat="1" ht="18.75">
      <c r="A1404" s="118"/>
      <c r="B1404" s="119"/>
      <c r="C1404" s="118"/>
      <c r="D1404" s="118"/>
      <c r="E1404" s="118"/>
      <c r="F1404" s="118"/>
      <c r="G1404" s="120"/>
      <c r="H1404" s="166"/>
      <c r="I1404" s="166"/>
      <c r="J1404" s="185"/>
      <c r="K1404" s="186"/>
      <c r="L1404" s="118"/>
      <c r="M1404" s="118"/>
      <c r="N1404" s="118"/>
      <c r="O1404" s="118"/>
    </row>
    <row r="1405" spans="1:15" s="123" customFormat="1" ht="18.75">
      <c r="A1405" s="118"/>
      <c r="B1405" s="119"/>
      <c r="C1405" s="118"/>
      <c r="D1405" s="118"/>
      <c r="E1405" s="118"/>
      <c r="F1405" s="118"/>
      <c r="G1405" s="120"/>
      <c r="H1405" s="166"/>
      <c r="I1405" s="166"/>
      <c r="J1405" s="185"/>
      <c r="K1405" s="186"/>
      <c r="L1405" s="118"/>
      <c r="M1405" s="118"/>
      <c r="N1405" s="118"/>
      <c r="O1405" s="118"/>
    </row>
    <row r="1406" spans="1:15" s="123" customFormat="1" ht="18.75">
      <c r="A1406" s="118"/>
      <c r="B1406" s="119"/>
      <c r="C1406" s="118"/>
      <c r="D1406" s="118"/>
      <c r="E1406" s="118"/>
      <c r="F1406" s="118"/>
      <c r="G1406" s="120"/>
      <c r="H1406" s="166"/>
      <c r="I1406" s="166"/>
      <c r="J1406" s="185"/>
      <c r="K1406" s="186"/>
      <c r="L1406" s="118"/>
      <c r="M1406" s="118"/>
      <c r="N1406" s="118"/>
      <c r="O1406" s="118"/>
    </row>
    <row r="1407" spans="1:15" s="123" customFormat="1" ht="18.75">
      <c r="A1407" s="118"/>
      <c r="B1407" s="119"/>
      <c r="C1407" s="118"/>
      <c r="D1407" s="118"/>
      <c r="E1407" s="118"/>
      <c r="F1407" s="118"/>
      <c r="G1407" s="120"/>
      <c r="H1407" s="166"/>
      <c r="I1407" s="166"/>
      <c r="J1407" s="185"/>
      <c r="K1407" s="186"/>
      <c r="L1407" s="118"/>
      <c r="M1407" s="118"/>
      <c r="N1407" s="118"/>
      <c r="O1407" s="118"/>
    </row>
    <row r="1408" spans="1:15" ht="18.75">
      <c r="A1408" s="35"/>
      <c r="B1408" s="42"/>
      <c r="C1408" s="35"/>
      <c r="D1408" s="35"/>
      <c r="E1408" s="35"/>
      <c r="F1408" s="35"/>
      <c r="G1408" s="43"/>
      <c r="H1408" s="220"/>
      <c r="I1408" s="220"/>
      <c r="J1408" s="221"/>
      <c r="K1408" s="197"/>
      <c r="L1408" s="35"/>
      <c r="M1408" s="35"/>
      <c r="N1408" s="35"/>
      <c r="O1408" s="35"/>
    </row>
    <row r="1409" spans="1:15" ht="18.75">
      <c r="A1409" s="35"/>
      <c r="B1409" s="42"/>
      <c r="C1409" s="35"/>
      <c r="D1409" s="35"/>
      <c r="E1409" s="35"/>
      <c r="F1409" s="35"/>
      <c r="G1409" s="43"/>
      <c r="H1409" s="222"/>
      <c r="I1409" s="222"/>
      <c r="J1409" s="223"/>
      <c r="K1409" s="197"/>
      <c r="L1409" s="35"/>
      <c r="M1409" s="35"/>
      <c r="N1409" s="35"/>
      <c r="O1409" s="35"/>
    </row>
    <row r="1410" spans="1:15" s="123" customFormat="1" ht="18.75">
      <c r="A1410" s="118"/>
      <c r="B1410" s="119"/>
      <c r="C1410" s="118"/>
      <c r="D1410" s="118"/>
      <c r="E1410" s="118"/>
      <c r="F1410" s="118"/>
      <c r="G1410" s="120"/>
      <c r="H1410" s="166"/>
      <c r="I1410" s="166"/>
      <c r="J1410" s="185"/>
      <c r="K1410" s="186"/>
      <c r="L1410" s="118"/>
      <c r="M1410" s="118"/>
      <c r="N1410" s="118"/>
      <c r="O1410" s="118"/>
    </row>
    <row r="1411" spans="1:15" s="123" customFormat="1" ht="18.75">
      <c r="A1411" s="118"/>
      <c r="B1411" s="119"/>
      <c r="C1411" s="118"/>
      <c r="D1411" s="118"/>
      <c r="E1411" s="118"/>
      <c r="F1411" s="118"/>
      <c r="G1411" s="120"/>
      <c r="H1411" s="166"/>
      <c r="I1411" s="166"/>
      <c r="J1411" s="185"/>
      <c r="K1411" s="186"/>
      <c r="L1411" s="118"/>
      <c r="M1411" s="118"/>
      <c r="N1411" s="118"/>
      <c r="O1411" s="118"/>
    </row>
    <row r="1412" spans="1:15" ht="18.75">
      <c r="A1412" s="35"/>
      <c r="B1412" s="42"/>
      <c r="C1412" s="35"/>
      <c r="D1412" s="35"/>
      <c r="E1412" s="35"/>
      <c r="F1412" s="35"/>
      <c r="G1412" s="43"/>
      <c r="H1412" s="220"/>
      <c r="I1412" s="220"/>
      <c r="J1412" s="221"/>
      <c r="K1412" s="197"/>
      <c r="L1412" s="35"/>
      <c r="M1412" s="35"/>
      <c r="N1412" s="35"/>
      <c r="O1412" s="35"/>
    </row>
    <row r="1413" spans="1:15" ht="18.75">
      <c r="A1413" s="35"/>
      <c r="B1413" s="42"/>
      <c r="C1413" s="35"/>
      <c r="D1413" s="35"/>
      <c r="E1413" s="35"/>
      <c r="F1413" s="35"/>
      <c r="G1413" s="43"/>
      <c r="H1413" s="220"/>
      <c r="I1413" s="220"/>
      <c r="J1413" s="221"/>
      <c r="K1413" s="197"/>
      <c r="L1413" s="35"/>
      <c r="M1413" s="35"/>
      <c r="N1413" s="35"/>
      <c r="O1413" s="35"/>
    </row>
    <row r="1414" spans="1:15" ht="18.75">
      <c r="A1414" s="35"/>
      <c r="B1414" s="42"/>
      <c r="C1414" s="35"/>
      <c r="D1414" s="35"/>
      <c r="E1414" s="35"/>
      <c r="F1414" s="35"/>
      <c r="G1414" s="43"/>
      <c r="H1414" s="220"/>
      <c r="I1414" s="220"/>
      <c r="J1414" s="221"/>
      <c r="K1414" s="197"/>
      <c r="L1414" s="35"/>
      <c r="M1414" s="35"/>
      <c r="N1414" s="35"/>
      <c r="O1414" s="35"/>
    </row>
    <row r="1415" spans="1:15" ht="18.75">
      <c r="A1415" s="35"/>
      <c r="B1415" s="42"/>
      <c r="C1415" s="35"/>
      <c r="D1415" s="35"/>
      <c r="E1415" s="35"/>
      <c r="F1415" s="35"/>
      <c r="G1415" s="43"/>
      <c r="H1415" s="220"/>
      <c r="I1415" s="220"/>
      <c r="J1415" s="221"/>
      <c r="K1415" s="197"/>
      <c r="L1415" s="35"/>
      <c r="M1415" s="35"/>
      <c r="N1415" s="35"/>
      <c r="O1415" s="35"/>
    </row>
    <row r="1416" spans="1:15" ht="18.75">
      <c r="A1416" s="35"/>
      <c r="B1416" s="42"/>
      <c r="C1416" s="35"/>
      <c r="D1416" s="35"/>
      <c r="E1416" s="35"/>
      <c r="F1416" s="35"/>
      <c r="G1416" s="43"/>
      <c r="H1416" s="220"/>
      <c r="I1416" s="220"/>
      <c r="J1416" s="221"/>
      <c r="K1416" s="197"/>
      <c r="L1416" s="35"/>
      <c r="M1416" s="35"/>
      <c r="N1416" s="35"/>
      <c r="O1416" s="35"/>
    </row>
    <row r="1417" spans="1:15" ht="18.75">
      <c r="A1417" s="35"/>
      <c r="B1417" s="42"/>
      <c r="C1417" s="35"/>
      <c r="D1417" s="35"/>
      <c r="E1417" s="35"/>
      <c r="F1417" s="35"/>
      <c r="G1417" s="43"/>
      <c r="H1417" s="220"/>
      <c r="I1417" s="220"/>
      <c r="J1417" s="221"/>
      <c r="K1417" s="197"/>
      <c r="L1417" s="35"/>
      <c r="M1417" s="35"/>
      <c r="N1417" s="35"/>
      <c r="O1417" s="35"/>
    </row>
    <row r="1418" spans="1:15" ht="18.75">
      <c r="A1418" s="35"/>
      <c r="B1418" s="42"/>
      <c r="C1418" s="35"/>
      <c r="D1418" s="35"/>
      <c r="E1418" s="35"/>
      <c r="F1418" s="35"/>
      <c r="G1418" s="43"/>
      <c r="H1418" s="222"/>
      <c r="I1418" s="222"/>
      <c r="J1418" s="197"/>
      <c r="K1418" s="197"/>
      <c r="L1418" s="35"/>
      <c r="M1418" s="35"/>
      <c r="N1418" s="35"/>
      <c r="O1418" s="35"/>
    </row>
    <row r="1419" spans="1:15" s="123" customFormat="1" ht="18.75">
      <c r="A1419" s="118"/>
      <c r="B1419" s="119"/>
      <c r="C1419" s="118"/>
      <c r="D1419" s="118"/>
      <c r="E1419" s="118"/>
      <c r="F1419" s="118"/>
      <c r="G1419" s="120"/>
      <c r="H1419" s="166"/>
      <c r="I1419" s="166"/>
      <c r="J1419" s="185"/>
      <c r="K1419" s="186"/>
      <c r="L1419" s="118"/>
      <c r="M1419" s="118"/>
      <c r="N1419" s="118"/>
      <c r="O1419" s="118"/>
    </row>
    <row r="1420" spans="1:15" ht="18.75">
      <c r="A1420" s="35"/>
      <c r="B1420" s="42"/>
      <c r="C1420" s="35"/>
      <c r="D1420" s="35"/>
      <c r="E1420" s="35"/>
      <c r="F1420" s="35"/>
      <c r="G1420" s="43"/>
      <c r="H1420" s="220"/>
      <c r="I1420" s="220"/>
      <c r="J1420" s="221"/>
      <c r="K1420" s="197"/>
      <c r="L1420" s="35"/>
      <c r="M1420" s="35"/>
      <c r="N1420" s="35"/>
      <c r="O1420" s="35"/>
    </row>
    <row r="1421" spans="1:15" ht="18.75">
      <c r="A1421" s="35"/>
      <c r="B1421" s="42"/>
      <c r="C1421" s="35"/>
      <c r="D1421" s="35"/>
      <c r="E1421" s="35"/>
      <c r="F1421" s="35"/>
      <c r="G1421" s="43"/>
      <c r="H1421" s="220"/>
      <c r="I1421" s="220"/>
      <c r="J1421" s="221"/>
      <c r="K1421" s="197"/>
      <c r="L1421" s="35"/>
      <c r="M1421" s="35"/>
      <c r="N1421" s="35"/>
      <c r="O1421" s="35"/>
    </row>
    <row r="1422" spans="1:15" ht="18.75">
      <c r="A1422" s="35"/>
      <c r="B1422" s="42"/>
      <c r="C1422" s="35"/>
      <c r="D1422" s="35"/>
      <c r="E1422" s="35"/>
      <c r="F1422" s="35"/>
      <c r="G1422" s="43"/>
      <c r="H1422" s="222"/>
      <c r="I1422" s="222"/>
      <c r="J1422" s="197"/>
      <c r="K1422" s="197"/>
      <c r="L1422" s="35"/>
      <c r="M1422" s="35"/>
      <c r="N1422" s="35"/>
      <c r="O1422" s="35"/>
    </row>
    <row r="1423" spans="1:15" s="123" customFormat="1" ht="18.75">
      <c r="A1423" s="118"/>
      <c r="B1423" s="119"/>
      <c r="C1423" s="118"/>
      <c r="D1423" s="118"/>
      <c r="E1423" s="118"/>
      <c r="F1423" s="118"/>
      <c r="G1423" s="120"/>
      <c r="H1423" s="166"/>
      <c r="I1423" s="166"/>
      <c r="J1423" s="185"/>
      <c r="K1423" s="186"/>
      <c r="L1423" s="118"/>
      <c r="M1423" s="118"/>
      <c r="N1423" s="118"/>
      <c r="O1423" s="118"/>
    </row>
    <row r="1424" spans="1:15" s="123" customFormat="1" ht="18.75">
      <c r="A1424" s="118"/>
      <c r="B1424" s="119"/>
      <c r="C1424" s="118"/>
      <c r="D1424" s="118"/>
      <c r="E1424" s="118"/>
      <c r="F1424" s="118"/>
      <c r="G1424" s="120"/>
      <c r="H1424" s="166"/>
      <c r="I1424" s="166"/>
      <c r="J1424" s="185"/>
      <c r="K1424" s="186"/>
      <c r="L1424" s="118"/>
      <c r="M1424" s="118"/>
      <c r="N1424" s="118"/>
      <c r="O1424" s="118"/>
    </row>
    <row r="1425" spans="1:15" s="123" customFormat="1" ht="18.75">
      <c r="A1425" s="118"/>
      <c r="B1425" s="119"/>
      <c r="C1425" s="118"/>
      <c r="D1425" s="118"/>
      <c r="E1425" s="118"/>
      <c r="F1425" s="118"/>
      <c r="G1425" s="120"/>
      <c r="H1425" s="166"/>
      <c r="I1425" s="166"/>
      <c r="J1425" s="185"/>
      <c r="K1425" s="186"/>
      <c r="L1425" s="118"/>
      <c r="M1425" s="118"/>
      <c r="N1425" s="118"/>
      <c r="O1425" s="118"/>
    </row>
    <row r="1426" spans="1:15" s="123" customFormat="1" ht="18.75">
      <c r="A1426" s="118"/>
      <c r="B1426" s="119"/>
      <c r="C1426" s="118"/>
      <c r="D1426" s="118"/>
      <c r="E1426" s="118"/>
      <c r="F1426" s="118"/>
      <c r="G1426" s="120"/>
      <c r="H1426" s="166"/>
      <c r="I1426" s="166"/>
      <c r="J1426" s="185"/>
      <c r="K1426" s="186"/>
      <c r="L1426" s="118"/>
      <c r="M1426" s="118"/>
      <c r="N1426" s="118"/>
      <c r="O1426" s="118"/>
    </row>
    <row r="1427" spans="1:15" s="123" customFormat="1" ht="18.75">
      <c r="A1427" s="118"/>
      <c r="B1427" s="119"/>
      <c r="C1427" s="118"/>
      <c r="D1427" s="118"/>
      <c r="E1427" s="118"/>
      <c r="F1427" s="118"/>
      <c r="G1427" s="120"/>
      <c r="H1427" s="166"/>
      <c r="I1427" s="166"/>
      <c r="J1427" s="185"/>
      <c r="K1427" s="186"/>
      <c r="L1427" s="118"/>
      <c r="M1427" s="118"/>
      <c r="N1427" s="118"/>
      <c r="O1427" s="118"/>
    </row>
    <row r="1428" spans="1:15" s="123" customFormat="1" ht="18.75">
      <c r="A1428" s="118"/>
      <c r="B1428" s="119"/>
      <c r="C1428" s="118"/>
      <c r="D1428" s="118"/>
      <c r="E1428" s="118"/>
      <c r="F1428" s="118"/>
      <c r="G1428" s="120"/>
      <c r="H1428" s="166"/>
      <c r="I1428" s="166"/>
      <c r="J1428" s="185"/>
      <c r="K1428" s="186"/>
      <c r="L1428" s="118"/>
      <c r="M1428" s="118"/>
      <c r="N1428" s="118"/>
      <c r="O1428" s="118"/>
    </row>
    <row r="1429" spans="1:15" ht="18.75">
      <c r="A1429" s="35"/>
      <c r="B1429" s="42"/>
      <c r="C1429" s="35"/>
      <c r="D1429" s="35"/>
      <c r="E1429" s="71"/>
      <c r="F1429" s="35"/>
      <c r="G1429" s="43"/>
      <c r="H1429" s="220"/>
      <c r="I1429" s="220"/>
      <c r="J1429" s="221"/>
      <c r="K1429" s="197"/>
      <c r="L1429" s="35"/>
      <c r="M1429" s="35"/>
      <c r="N1429" s="35"/>
      <c r="O1429" s="35"/>
    </row>
    <row r="1430" spans="1:15" ht="18.75">
      <c r="A1430" s="35"/>
      <c r="B1430" s="42"/>
      <c r="C1430" s="35"/>
      <c r="D1430" s="35"/>
      <c r="E1430" s="71"/>
      <c r="F1430" s="35"/>
      <c r="G1430" s="43"/>
      <c r="H1430" s="220"/>
      <c r="I1430" s="220"/>
      <c r="J1430" s="221"/>
      <c r="K1430" s="197"/>
      <c r="L1430" s="35"/>
      <c r="M1430" s="35"/>
      <c r="N1430" s="35"/>
      <c r="O1430" s="35"/>
    </row>
    <row r="1431" spans="1:15" ht="18.75">
      <c r="A1431" s="35"/>
      <c r="B1431" s="42"/>
      <c r="C1431" s="35"/>
      <c r="D1431" s="35"/>
      <c r="E1431" s="35"/>
      <c r="F1431" s="35"/>
      <c r="G1431" s="43"/>
      <c r="H1431" s="220"/>
      <c r="I1431" s="220"/>
      <c r="J1431" s="221"/>
      <c r="K1431" s="197"/>
      <c r="L1431" s="35"/>
      <c r="M1431" s="35"/>
      <c r="N1431" s="35"/>
      <c r="O1431" s="35"/>
    </row>
    <row r="1432" spans="1:15" ht="18.75">
      <c r="A1432" s="35"/>
      <c r="B1432" s="42"/>
      <c r="C1432" s="35"/>
      <c r="D1432" s="35"/>
      <c r="E1432" s="35"/>
      <c r="F1432" s="35"/>
      <c r="G1432" s="43"/>
      <c r="H1432" s="220"/>
      <c r="I1432" s="220"/>
      <c r="J1432" s="221"/>
      <c r="K1432" s="197"/>
      <c r="L1432" s="35"/>
      <c r="M1432" s="35"/>
      <c r="N1432" s="35"/>
      <c r="O1432" s="35"/>
    </row>
    <row r="1433" spans="1:15" ht="18.75">
      <c r="A1433" s="35"/>
      <c r="B1433" s="42"/>
      <c r="C1433" s="35"/>
      <c r="D1433" s="35"/>
      <c r="E1433" s="35"/>
      <c r="F1433" s="35"/>
      <c r="G1433" s="43"/>
      <c r="H1433" s="222"/>
      <c r="I1433" s="222"/>
      <c r="J1433" s="197"/>
      <c r="K1433" s="197"/>
      <c r="L1433" s="35"/>
      <c r="M1433" s="35"/>
      <c r="N1433" s="35"/>
      <c r="O1433" s="35"/>
    </row>
    <row r="1434" spans="1:15" s="123" customFormat="1" ht="18.75">
      <c r="A1434" s="118"/>
      <c r="B1434" s="119"/>
      <c r="C1434" s="118"/>
      <c r="D1434" s="118"/>
      <c r="E1434" s="118"/>
      <c r="F1434" s="118"/>
      <c r="G1434" s="120"/>
      <c r="H1434" s="166"/>
      <c r="I1434" s="166"/>
      <c r="J1434" s="185"/>
      <c r="K1434" s="186"/>
      <c r="L1434" s="118"/>
      <c r="M1434" s="118"/>
      <c r="N1434" s="118"/>
      <c r="O1434" s="118"/>
    </row>
    <row r="1435" spans="1:15" s="123" customFormat="1" ht="18.75">
      <c r="A1435" s="118"/>
      <c r="B1435" s="119"/>
      <c r="C1435" s="118"/>
      <c r="D1435" s="118"/>
      <c r="E1435" s="118"/>
      <c r="F1435" s="118"/>
      <c r="G1435" s="120"/>
      <c r="H1435" s="166"/>
      <c r="I1435" s="166"/>
      <c r="J1435" s="185"/>
      <c r="K1435" s="186"/>
      <c r="L1435" s="118"/>
      <c r="M1435" s="118"/>
      <c r="N1435" s="118"/>
      <c r="O1435" s="118"/>
    </row>
    <row r="1436" spans="1:15" ht="18.75">
      <c r="A1436" s="35"/>
      <c r="B1436" s="42"/>
      <c r="C1436" s="35"/>
      <c r="D1436" s="35"/>
      <c r="E1436" s="27"/>
      <c r="F1436" s="35"/>
      <c r="G1436" s="43"/>
      <c r="H1436" s="220"/>
      <c r="I1436" s="220"/>
      <c r="J1436" s="221"/>
      <c r="K1436" s="197"/>
      <c r="L1436" s="35"/>
      <c r="M1436" s="35"/>
      <c r="N1436" s="35"/>
      <c r="O1436" s="35"/>
    </row>
    <row r="1437" spans="1:15" ht="18.75">
      <c r="A1437" s="35"/>
      <c r="B1437" s="42"/>
      <c r="C1437" s="35"/>
      <c r="D1437" s="35"/>
      <c r="E1437" s="35"/>
      <c r="F1437" s="35"/>
      <c r="G1437" s="43"/>
      <c r="H1437" s="220"/>
      <c r="I1437" s="220"/>
      <c r="J1437" s="221"/>
      <c r="K1437" s="197"/>
      <c r="L1437" s="35"/>
      <c r="M1437" s="35"/>
      <c r="N1437" s="35"/>
      <c r="O1437" s="35"/>
    </row>
    <row r="1438" spans="1:15" ht="18.75">
      <c r="A1438" s="35"/>
      <c r="B1438" s="42"/>
      <c r="C1438" s="35"/>
      <c r="D1438" s="35"/>
      <c r="E1438" s="35"/>
      <c r="F1438" s="35"/>
      <c r="G1438" s="43"/>
      <c r="H1438" s="220"/>
      <c r="I1438" s="220"/>
      <c r="J1438" s="221"/>
      <c r="K1438" s="197"/>
      <c r="L1438" s="35"/>
      <c r="M1438" s="35"/>
      <c r="N1438" s="35"/>
      <c r="O1438" s="35"/>
    </row>
    <row r="1439" spans="1:15" ht="18.75">
      <c r="A1439" s="35"/>
      <c r="B1439" s="42"/>
      <c r="C1439" s="35"/>
      <c r="D1439" s="35"/>
      <c r="E1439" s="35"/>
      <c r="F1439" s="35"/>
      <c r="G1439" s="43"/>
      <c r="H1439" s="222"/>
      <c r="I1439" s="222"/>
      <c r="J1439" s="197"/>
      <c r="K1439" s="197"/>
      <c r="L1439" s="35"/>
      <c r="M1439" s="35"/>
      <c r="N1439" s="35"/>
      <c r="O1439" s="35"/>
    </row>
    <row r="1440" spans="1:15" s="123" customFormat="1" ht="18.75">
      <c r="A1440" s="118"/>
      <c r="B1440" s="119"/>
      <c r="C1440" s="118"/>
      <c r="D1440" s="118"/>
      <c r="E1440" s="118"/>
      <c r="F1440" s="118"/>
      <c r="G1440" s="120"/>
      <c r="H1440" s="166"/>
      <c r="I1440" s="166"/>
      <c r="J1440" s="185"/>
      <c r="K1440" s="186"/>
      <c r="L1440" s="118"/>
      <c r="M1440" s="118"/>
      <c r="N1440" s="118"/>
      <c r="O1440" s="118"/>
    </row>
    <row r="1441" spans="1:15" s="123" customFormat="1" ht="18.75">
      <c r="A1441" s="118"/>
      <c r="B1441" s="119"/>
      <c r="C1441" s="118"/>
      <c r="D1441" s="118"/>
      <c r="E1441" s="118"/>
      <c r="F1441" s="118"/>
      <c r="G1441" s="120"/>
      <c r="H1441" s="166"/>
      <c r="I1441" s="166"/>
      <c r="J1441" s="185"/>
      <c r="K1441" s="186"/>
      <c r="L1441" s="118"/>
      <c r="M1441" s="118"/>
      <c r="N1441" s="118"/>
      <c r="O1441" s="118"/>
    </row>
    <row r="1442" spans="1:15" ht="18.75">
      <c r="A1442" s="35"/>
      <c r="B1442" s="42"/>
      <c r="C1442" s="35"/>
      <c r="D1442" s="35"/>
      <c r="E1442" s="35"/>
      <c r="F1442" s="35"/>
      <c r="G1442" s="43"/>
      <c r="H1442" s="220"/>
      <c r="I1442" s="220"/>
      <c r="J1442" s="221"/>
      <c r="K1442" s="197"/>
      <c r="L1442" s="35"/>
      <c r="M1442" s="35"/>
      <c r="N1442" s="35"/>
      <c r="O1442" s="35"/>
    </row>
    <row r="1443" spans="1:15" s="123" customFormat="1" ht="81.75" customHeight="1">
      <c r="A1443" s="118"/>
      <c r="B1443" s="119"/>
      <c r="C1443" s="118"/>
      <c r="D1443" s="118"/>
      <c r="E1443" s="118"/>
      <c r="F1443" s="118"/>
      <c r="G1443" s="120"/>
      <c r="H1443" s="166"/>
      <c r="I1443" s="166"/>
      <c r="J1443" s="185"/>
      <c r="K1443" s="186"/>
      <c r="L1443" s="118"/>
      <c r="M1443" s="118"/>
      <c r="N1443" s="118"/>
      <c r="O1443" s="118"/>
    </row>
    <row r="1444" spans="1:15" ht="18.75">
      <c r="A1444" s="35"/>
      <c r="B1444" s="42"/>
      <c r="C1444" s="35"/>
      <c r="D1444" s="35"/>
      <c r="E1444" s="35"/>
      <c r="F1444" s="35"/>
      <c r="G1444" s="43"/>
      <c r="H1444" s="220"/>
      <c r="I1444" s="220"/>
      <c r="J1444" s="221"/>
      <c r="K1444" s="197"/>
      <c r="L1444" s="35"/>
      <c r="M1444" s="35"/>
      <c r="N1444" s="35"/>
      <c r="O1444" s="35"/>
    </row>
    <row r="1445" spans="1:15" ht="18.75">
      <c r="A1445" s="35"/>
      <c r="B1445" s="42"/>
      <c r="C1445" s="35"/>
      <c r="D1445" s="35"/>
      <c r="E1445" s="35"/>
      <c r="F1445" s="35"/>
      <c r="G1445" s="43"/>
      <c r="H1445" s="222"/>
      <c r="I1445" s="222"/>
      <c r="J1445" s="197"/>
      <c r="K1445" s="197"/>
      <c r="L1445" s="35"/>
      <c r="M1445" s="35"/>
      <c r="N1445" s="35"/>
      <c r="O1445" s="35"/>
    </row>
    <row r="1446" spans="1:15" s="123" customFormat="1" ht="18.75">
      <c r="A1446" s="118"/>
      <c r="B1446" s="119"/>
      <c r="C1446" s="118"/>
      <c r="D1446" s="118"/>
      <c r="E1446" s="118"/>
      <c r="F1446" s="118"/>
      <c r="G1446" s="120"/>
      <c r="H1446" s="166"/>
      <c r="I1446" s="166"/>
      <c r="J1446" s="185"/>
      <c r="K1446" s="186"/>
      <c r="L1446" s="118"/>
      <c r="M1446" s="118"/>
      <c r="N1446" s="118"/>
      <c r="O1446" s="118"/>
    </row>
    <row r="1447" spans="1:15" s="123" customFormat="1" ht="18.75">
      <c r="A1447" s="118"/>
      <c r="B1447" s="119"/>
      <c r="C1447" s="118"/>
      <c r="D1447" s="118"/>
      <c r="E1447" s="118"/>
      <c r="F1447" s="118"/>
      <c r="G1447" s="120"/>
      <c r="H1447" s="166"/>
      <c r="I1447" s="166"/>
      <c r="J1447" s="185"/>
      <c r="K1447" s="186"/>
      <c r="L1447" s="118"/>
      <c r="M1447" s="118"/>
      <c r="N1447" s="118"/>
      <c r="O1447" s="118"/>
    </row>
    <row r="1448" spans="1:15" ht="18.75">
      <c r="A1448" s="35"/>
      <c r="B1448" s="42"/>
      <c r="C1448" s="35"/>
      <c r="D1448" s="35"/>
      <c r="E1448" s="35"/>
      <c r="F1448" s="35"/>
      <c r="G1448" s="43"/>
      <c r="H1448" s="220"/>
      <c r="I1448" s="220"/>
      <c r="J1448" s="221"/>
      <c r="K1448" s="197"/>
      <c r="L1448" s="35"/>
      <c r="M1448" s="35"/>
      <c r="N1448" s="35"/>
      <c r="O1448" s="35"/>
    </row>
    <row r="1449" spans="1:15" ht="18.75">
      <c r="A1449" s="35"/>
      <c r="B1449" s="42"/>
      <c r="C1449" s="35"/>
      <c r="D1449" s="35"/>
      <c r="E1449" s="35"/>
      <c r="F1449" s="35"/>
      <c r="G1449" s="43"/>
      <c r="H1449" s="220"/>
      <c r="I1449" s="220"/>
      <c r="J1449" s="221"/>
      <c r="K1449" s="197"/>
      <c r="L1449" s="35"/>
      <c r="M1449" s="35"/>
      <c r="N1449" s="35"/>
      <c r="O1449" s="35"/>
    </row>
    <row r="1450" spans="1:15" ht="18.75">
      <c r="A1450" s="35"/>
      <c r="B1450" s="42"/>
      <c r="C1450" s="35"/>
      <c r="D1450" s="35"/>
      <c r="E1450" s="35"/>
      <c r="F1450" s="35"/>
      <c r="G1450" s="43"/>
      <c r="H1450" s="220"/>
      <c r="I1450" s="220"/>
      <c r="J1450" s="221"/>
      <c r="K1450" s="197"/>
      <c r="L1450" s="35"/>
      <c r="M1450" s="35"/>
      <c r="N1450" s="35"/>
      <c r="O1450" s="35"/>
    </row>
    <row r="1451" spans="1:15" ht="18.75">
      <c r="A1451" s="35"/>
      <c r="B1451" s="42"/>
      <c r="C1451" s="35"/>
      <c r="D1451" s="35"/>
      <c r="E1451" s="35"/>
      <c r="F1451" s="35"/>
      <c r="G1451" s="43"/>
      <c r="H1451" s="222"/>
      <c r="I1451" s="222"/>
      <c r="J1451" s="197"/>
      <c r="K1451" s="197"/>
      <c r="L1451" s="35"/>
      <c r="M1451" s="35"/>
      <c r="N1451" s="35"/>
      <c r="O1451" s="35"/>
    </row>
    <row r="1452" spans="1:15" s="123" customFormat="1" ht="18.75">
      <c r="A1452" s="118"/>
      <c r="B1452" s="119"/>
      <c r="C1452" s="118"/>
      <c r="D1452" s="118"/>
      <c r="E1452" s="118"/>
      <c r="F1452" s="118"/>
      <c r="G1452" s="120"/>
      <c r="H1452" s="166"/>
      <c r="I1452" s="166"/>
      <c r="J1452" s="185"/>
      <c r="K1452" s="186"/>
      <c r="L1452" s="118"/>
      <c r="M1452" s="118"/>
      <c r="N1452" s="118"/>
      <c r="O1452" s="118"/>
    </row>
    <row r="1453" spans="1:15" s="123" customFormat="1" ht="18.75">
      <c r="A1453" s="118"/>
      <c r="B1453" s="119"/>
      <c r="C1453" s="118"/>
      <c r="D1453" s="118"/>
      <c r="E1453" s="118"/>
      <c r="F1453" s="118"/>
      <c r="G1453" s="120"/>
      <c r="H1453" s="166"/>
      <c r="I1453" s="166"/>
      <c r="J1453" s="185"/>
      <c r="K1453" s="186"/>
      <c r="L1453" s="118"/>
      <c r="M1453" s="118"/>
      <c r="N1453" s="118"/>
      <c r="O1453" s="118"/>
    </row>
    <row r="1454" spans="1:15" ht="18.75">
      <c r="A1454" s="35"/>
      <c r="B1454" s="42"/>
      <c r="C1454" s="35"/>
      <c r="D1454" s="35"/>
      <c r="E1454" s="35"/>
      <c r="F1454" s="35"/>
      <c r="G1454" s="43"/>
      <c r="H1454" s="220"/>
      <c r="I1454" s="220"/>
      <c r="J1454" s="221"/>
      <c r="K1454" s="197"/>
      <c r="L1454" s="35"/>
      <c r="M1454" s="35"/>
      <c r="N1454" s="35"/>
      <c r="O1454" s="35"/>
    </row>
    <row r="1455" spans="1:15" ht="18.75">
      <c r="A1455" s="35"/>
      <c r="B1455" s="42"/>
      <c r="C1455" s="35"/>
      <c r="D1455" s="35"/>
      <c r="E1455" s="35"/>
      <c r="F1455" s="35"/>
      <c r="G1455" s="43"/>
      <c r="H1455" s="220"/>
      <c r="I1455" s="220"/>
      <c r="J1455" s="221"/>
      <c r="K1455" s="197"/>
      <c r="L1455" s="35"/>
      <c r="M1455" s="35"/>
      <c r="N1455" s="35"/>
      <c r="O1455" s="35"/>
    </row>
    <row r="1456" spans="1:15" s="123" customFormat="1" ht="18.75">
      <c r="A1456" s="118"/>
      <c r="B1456" s="119"/>
      <c r="C1456" s="118"/>
      <c r="D1456" s="118"/>
      <c r="E1456" s="118"/>
      <c r="F1456" s="118"/>
      <c r="G1456" s="120"/>
      <c r="H1456" s="166"/>
      <c r="I1456" s="166"/>
      <c r="J1456" s="185"/>
      <c r="K1456" s="186"/>
      <c r="L1456" s="118"/>
      <c r="M1456" s="118"/>
      <c r="N1456" s="118"/>
      <c r="O1456" s="118"/>
    </row>
    <row r="1457" spans="1:15" ht="18.75">
      <c r="A1457" s="35"/>
      <c r="B1457" s="42"/>
      <c r="C1457" s="35"/>
      <c r="D1457" s="35"/>
      <c r="E1457" s="35"/>
      <c r="F1457" s="35"/>
      <c r="G1457" s="43"/>
      <c r="H1457" s="220"/>
      <c r="I1457" s="220"/>
      <c r="J1457" s="221"/>
      <c r="K1457" s="197"/>
      <c r="L1457" s="35"/>
      <c r="M1457" s="35"/>
      <c r="N1457" s="35"/>
      <c r="O1457" s="35"/>
    </row>
    <row r="1458" spans="1:15" ht="18.75">
      <c r="A1458" s="35"/>
      <c r="B1458" s="42"/>
      <c r="C1458" s="35"/>
      <c r="D1458" s="35"/>
      <c r="E1458" s="35"/>
      <c r="F1458" s="35"/>
      <c r="G1458" s="43"/>
      <c r="H1458" s="222"/>
      <c r="I1458" s="222"/>
      <c r="J1458" s="197"/>
      <c r="K1458" s="197"/>
      <c r="L1458" s="35"/>
      <c r="M1458" s="35"/>
      <c r="N1458" s="35"/>
      <c r="O1458" s="35"/>
    </row>
    <row r="1459" spans="1:15" s="123" customFormat="1" ht="18.75">
      <c r="A1459" s="118"/>
      <c r="B1459" s="119"/>
      <c r="C1459" s="118"/>
      <c r="D1459" s="118"/>
      <c r="E1459" s="118"/>
      <c r="F1459" s="118"/>
      <c r="G1459" s="120"/>
      <c r="H1459" s="166"/>
      <c r="I1459" s="166"/>
      <c r="J1459" s="185"/>
      <c r="K1459" s="186"/>
      <c r="L1459" s="118"/>
      <c r="M1459" s="118"/>
      <c r="N1459" s="118"/>
      <c r="O1459" s="118"/>
    </row>
    <row r="1460" spans="1:15" s="123" customFormat="1" ht="18.75">
      <c r="A1460" s="118"/>
      <c r="B1460" s="119"/>
      <c r="C1460" s="118"/>
      <c r="D1460" s="118"/>
      <c r="E1460" s="118"/>
      <c r="F1460" s="118"/>
      <c r="G1460" s="120"/>
      <c r="H1460" s="166"/>
      <c r="I1460" s="166"/>
      <c r="J1460" s="185"/>
      <c r="K1460" s="186"/>
      <c r="L1460" s="118"/>
      <c r="M1460" s="118"/>
      <c r="N1460" s="118"/>
      <c r="O1460" s="118"/>
    </row>
    <row r="1461" spans="1:15" ht="18.75">
      <c r="A1461" s="35"/>
      <c r="B1461" s="42"/>
      <c r="C1461" s="35"/>
      <c r="D1461" s="57"/>
      <c r="E1461" s="35"/>
      <c r="F1461" s="35"/>
      <c r="G1461" s="43"/>
      <c r="H1461" s="220"/>
      <c r="I1461" s="220"/>
      <c r="J1461" s="221"/>
      <c r="K1461" s="197"/>
      <c r="L1461" s="35"/>
      <c r="M1461" s="35"/>
      <c r="N1461" s="35"/>
      <c r="O1461" s="35"/>
    </row>
    <row r="1462" spans="1:15" ht="18.75">
      <c r="A1462" s="35"/>
      <c r="B1462" s="42"/>
      <c r="C1462" s="35"/>
      <c r="D1462" s="57"/>
      <c r="E1462" s="35"/>
      <c r="F1462" s="35"/>
      <c r="G1462" s="43"/>
      <c r="H1462" s="220"/>
      <c r="I1462" s="220"/>
      <c r="J1462" s="221"/>
      <c r="K1462" s="197"/>
      <c r="L1462" s="35"/>
      <c r="M1462" s="35"/>
      <c r="N1462" s="35"/>
      <c r="O1462" s="35"/>
    </row>
    <row r="1463" spans="1:15" ht="18.75">
      <c r="A1463" s="35"/>
      <c r="B1463" s="42"/>
      <c r="C1463" s="35"/>
      <c r="D1463" s="35"/>
      <c r="E1463" s="35"/>
      <c r="F1463" s="35"/>
      <c r="G1463" s="43"/>
      <c r="H1463" s="220"/>
      <c r="I1463" s="220"/>
      <c r="J1463" s="221"/>
      <c r="K1463" s="197"/>
      <c r="L1463" s="35"/>
      <c r="M1463" s="35"/>
      <c r="N1463" s="35"/>
      <c r="O1463" s="35"/>
    </row>
    <row r="1464" spans="1:15" ht="18.75">
      <c r="A1464" s="35"/>
      <c r="B1464" s="42"/>
      <c r="C1464" s="35"/>
      <c r="D1464" s="35"/>
      <c r="E1464" s="35"/>
      <c r="F1464" s="35"/>
      <c r="G1464" s="43"/>
      <c r="H1464" s="222"/>
      <c r="I1464" s="222"/>
      <c r="J1464" s="197"/>
      <c r="K1464" s="197"/>
      <c r="L1464" s="35"/>
      <c r="M1464" s="35"/>
      <c r="N1464" s="35"/>
      <c r="O1464" s="35"/>
    </row>
    <row r="1465" spans="1:15" s="172" customFormat="1" ht="18.75">
      <c r="A1465" s="35"/>
      <c r="B1465" s="42"/>
      <c r="C1465" s="35"/>
      <c r="D1465" s="35"/>
      <c r="E1465" s="35"/>
      <c r="F1465" s="35"/>
      <c r="G1465" s="43"/>
      <c r="H1465" s="220"/>
      <c r="I1465" s="220"/>
      <c r="J1465" s="221"/>
      <c r="K1465" s="197"/>
      <c r="L1465" s="35"/>
      <c r="M1465" s="35"/>
      <c r="N1465" s="35"/>
      <c r="O1465" s="35"/>
    </row>
    <row r="1466" spans="1:15" s="123" customFormat="1" ht="18.75">
      <c r="A1466" s="118"/>
      <c r="B1466" s="119"/>
      <c r="C1466" s="118"/>
      <c r="D1466" s="118"/>
      <c r="E1466" s="118"/>
      <c r="F1466" s="118"/>
      <c r="G1466" s="120"/>
      <c r="H1466" s="166"/>
      <c r="I1466" s="166"/>
      <c r="J1466" s="185"/>
      <c r="K1466" s="186"/>
      <c r="L1466" s="118"/>
      <c r="M1466" s="118"/>
      <c r="N1466" s="118"/>
      <c r="O1466" s="118"/>
    </row>
    <row r="1467" spans="1:15" s="123" customFormat="1" ht="18.75">
      <c r="A1467" s="118"/>
      <c r="B1467" s="119"/>
      <c r="C1467" s="118"/>
      <c r="D1467" s="118"/>
      <c r="E1467" s="118"/>
      <c r="F1467" s="118"/>
      <c r="G1467" s="120"/>
      <c r="H1467" s="166"/>
      <c r="I1467" s="166"/>
      <c r="J1467" s="185"/>
      <c r="K1467" s="186"/>
      <c r="L1467" s="118"/>
      <c r="M1467" s="118"/>
      <c r="N1467" s="118"/>
      <c r="O1467" s="118"/>
    </row>
    <row r="1468" spans="1:15" ht="18.75">
      <c r="A1468" s="35"/>
      <c r="B1468" s="42"/>
      <c r="C1468" s="35"/>
      <c r="D1468" s="35"/>
      <c r="E1468" s="35"/>
      <c r="F1468" s="35"/>
      <c r="G1468" s="43"/>
      <c r="H1468" s="220"/>
      <c r="I1468" s="220"/>
      <c r="J1468" s="221"/>
      <c r="K1468" s="197"/>
      <c r="L1468" s="35"/>
      <c r="M1468" s="35"/>
      <c r="N1468" s="35"/>
      <c r="O1468" s="35"/>
    </row>
    <row r="1469" spans="1:15" ht="18.75">
      <c r="A1469" s="35"/>
      <c r="B1469" s="42"/>
      <c r="C1469" s="35"/>
      <c r="D1469" s="35"/>
      <c r="E1469" s="35"/>
      <c r="F1469" s="35"/>
      <c r="G1469" s="43"/>
      <c r="H1469" s="220"/>
      <c r="I1469" s="220"/>
      <c r="J1469" s="221"/>
      <c r="K1469" s="197"/>
      <c r="L1469" s="35"/>
      <c r="M1469" s="35"/>
      <c r="N1469" s="35"/>
      <c r="O1469" s="35"/>
    </row>
    <row r="1470" spans="1:15" s="123" customFormat="1" ht="18.75">
      <c r="A1470" s="118"/>
      <c r="B1470" s="119"/>
      <c r="C1470" s="118"/>
      <c r="D1470" s="118"/>
      <c r="E1470" s="118"/>
      <c r="F1470" s="118"/>
      <c r="G1470" s="120"/>
      <c r="H1470" s="166"/>
      <c r="I1470" s="166"/>
      <c r="J1470" s="185"/>
      <c r="K1470" s="186"/>
      <c r="L1470" s="118"/>
      <c r="M1470" s="118"/>
      <c r="N1470" s="118"/>
      <c r="O1470" s="118"/>
    </row>
    <row r="1471" spans="1:15" ht="18.75">
      <c r="A1471" s="35"/>
      <c r="B1471" s="42"/>
      <c r="C1471" s="35"/>
      <c r="D1471" s="35"/>
      <c r="E1471" s="35"/>
      <c r="F1471" s="35"/>
      <c r="G1471" s="43"/>
      <c r="H1471" s="222"/>
      <c r="I1471" s="222"/>
      <c r="J1471" s="197"/>
      <c r="K1471" s="197"/>
      <c r="L1471" s="35"/>
      <c r="M1471" s="35"/>
      <c r="N1471" s="35"/>
      <c r="O1471" s="35"/>
    </row>
    <row r="1472" spans="1:15" s="123" customFormat="1" ht="18.75">
      <c r="A1472" s="118"/>
      <c r="B1472" s="119"/>
      <c r="C1472" s="118"/>
      <c r="D1472" s="118"/>
      <c r="E1472" s="118"/>
      <c r="F1472" s="118"/>
      <c r="G1472" s="120"/>
      <c r="H1472" s="166"/>
      <c r="I1472" s="166"/>
      <c r="J1472" s="185"/>
      <c r="K1472" s="186"/>
      <c r="L1472" s="118"/>
      <c r="M1472" s="118"/>
      <c r="N1472" s="118"/>
      <c r="O1472" s="118"/>
    </row>
    <row r="1473" spans="1:15" s="123" customFormat="1" ht="18.75">
      <c r="A1473" s="118"/>
      <c r="B1473" s="119"/>
      <c r="C1473" s="118"/>
      <c r="D1473" s="118"/>
      <c r="E1473" s="118"/>
      <c r="F1473" s="118"/>
      <c r="G1473" s="120"/>
      <c r="H1473" s="166"/>
      <c r="I1473" s="166"/>
      <c r="J1473" s="185"/>
      <c r="K1473" s="186"/>
      <c r="L1473" s="118"/>
      <c r="M1473" s="118"/>
      <c r="N1473" s="118"/>
      <c r="O1473" s="118"/>
    </row>
    <row r="1474" spans="1:15" s="123" customFormat="1" ht="18.75">
      <c r="A1474" s="118"/>
      <c r="B1474" s="119"/>
      <c r="C1474" s="118"/>
      <c r="D1474" s="118"/>
      <c r="E1474" s="118"/>
      <c r="F1474" s="118"/>
      <c r="G1474" s="120"/>
      <c r="H1474" s="166"/>
      <c r="I1474" s="166"/>
      <c r="J1474" s="185"/>
      <c r="K1474" s="186"/>
      <c r="L1474" s="118"/>
      <c r="M1474" s="118"/>
      <c r="N1474" s="118"/>
      <c r="O1474" s="118"/>
    </row>
    <row r="1475" spans="1:15" ht="18.75">
      <c r="A1475" s="35"/>
      <c r="B1475" s="42"/>
      <c r="C1475" s="35"/>
      <c r="D1475" s="35"/>
      <c r="E1475" s="28"/>
      <c r="F1475" s="35"/>
      <c r="G1475" s="43"/>
      <c r="H1475" s="220"/>
      <c r="I1475" s="220"/>
      <c r="J1475" s="221"/>
      <c r="K1475" s="197"/>
      <c r="L1475" s="35"/>
      <c r="M1475" s="35"/>
      <c r="N1475" s="35"/>
      <c r="O1475" s="35"/>
    </row>
    <row r="1476" spans="1:15" ht="18.75">
      <c r="A1476" s="35"/>
      <c r="B1476" s="42"/>
      <c r="C1476" s="35"/>
      <c r="D1476" s="35"/>
      <c r="E1476" s="35"/>
      <c r="F1476" s="35"/>
      <c r="G1476" s="43"/>
      <c r="H1476" s="220"/>
      <c r="I1476" s="220"/>
      <c r="J1476" s="221"/>
      <c r="K1476" s="197"/>
      <c r="L1476" s="35"/>
      <c r="M1476" s="35"/>
      <c r="N1476" s="35"/>
      <c r="O1476" s="35"/>
    </row>
    <row r="1477" spans="1:15" s="123" customFormat="1" ht="18.75">
      <c r="A1477" s="118"/>
      <c r="B1477" s="119"/>
      <c r="C1477" s="118"/>
      <c r="D1477" s="118"/>
      <c r="E1477" s="118"/>
      <c r="F1477" s="118"/>
      <c r="G1477" s="120"/>
      <c r="H1477" s="166"/>
      <c r="I1477" s="166"/>
      <c r="J1477" s="185"/>
      <c r="K1477" s="186"/>
      <c r="L1477" s="118"/>
      <c r="M1477" s="118"/>
      <c r="N1477" s="118"/>
      <c r="O1477" s="118"/>
    </row>
    <row r="1478" spans="1:15" ht="18.75">
      <c r="A1478" s="35"/>
      <c r="B1478" s="42"/>
      <c r="C1478" s="35"/>
      <c r="D1478" s="35"/>
      <c r="E1478" s="35"/>
      <c r="F1478" s="35"/>
      <c r="G1478" s="43"/>
      <c r="H1478" s="220"/>
      <c r="I1478" s="220"/>
      <c r="J1478" s="221"/>
      <c r="K1478" s="197"/>
      <c r="L1478" s="35"/>
      <c r="M1478" s="35"/>
      <c r="N1478" s="35"/>
      <c r="O1478" s="35"/>
    </row>
    <row r="1479" spans="1:15" ht="18.75">
      <c r="A1479" s="35"/>
      <c r="B1479" s="42"/>
      <c r="C1479" s="35"/>
      <c r="D1479" s="35"/>
      <c r="E1479" s="35"/>
      <c r="F1479" s="35"/>
      <c r="G1479" s="43"/>
      <c r="H1479" s="222"/>
      <c r="I1479" s="222"/>
      <c r="J1479" s="197"/>
      <c r="K1479" s="197"/>
      <c r="L1479" s="35"/>
      <c r="M1479" s="35"/>
      <c r="N1479" s="35"/>
      <c r="O1479" s="35"/>
    </row>
    <row r="1480" spans="1:15" s="123" customFormat="1" ht="18.75">
      <c r="A1480" s="118"/>
      <c r="B1480" s="119"/>
      <c r="C1480" s="118"/>
      <c r="D1480" s="118"/>
      <c r="E1480" s="118"/>
      <c r="F1480" s="118"/>
      <c r="G1480" s="120"/>
      <c r="H1480" s="166"/>
      <c r="I1480" s="166"/>
      <c r="J1480" s="185"/>
      <c r="K1480" s="186"/>
      <c r="L1480" s="118"/>
      <c r="M1480" s="118"/>
      <c r="N1480" s="118"/>
      <c r="O1480" s="118"/>
    </row>
    <row r="1481" spans="1:15" ht="18.75">
      <c r="A1481" s="35"/>
      <c r="B1481" s="42"/>
      <c r="C1481" s="35"/>
      <c r="D1481" s="35"/>
      <c r="E1481" s="35"/>
      <c r="F1481" s="35"/>
      <c r="G1481" s="43"/>
      <c r="H1481" s="220"/>
      <c r="I1481" s="220"/>
      <c r="J1481" s="221"/>
      <c r="K1481" s="197"/>
      <c r="L1481" s="35"/>
      <c r="M1481" s="35"/>
      <c r="N1481" s="35"/>
      <c r="O1481" s="35"/>
    </row>
    <row r="1482" spans="1:15" ht="18.75">
      <c r="A1482" s="35"/>
      <c r="B1482" s="42"/>
      <c r="C1482" s="35"/>
      <c r="D1482" s="35"/>
      <c r="E1482" s="35"/>
      <c r="F1482" s="35"/>
      <c r="G1482" s="43"/>
      <c r="H1482" s="220"/>
      <c r="I1482" s="220"/>
      <c r="J1482" s="221"/>
      <c r="K1482" s="197"/>
      <c r="L1482" s="35"/>
      <c r="M1482" s="35"/>
      <c r="N1482" s="35"/>
      <c r="O1482" s="35"/>
    </row>
    <row r="1483" spans="1:15" ht="18.75">
      <c r="A1483" s="35"/>
      <c r="B1483" s="42"/>
      <c r="C1483" s="35"/>
      <c r="D1483" s="35"/>
      <c r="E1483" s="35"/>
      <c r="F1483" s="35"/>
      <c r="G1483" s="43"/>
      <c r="H1483" s="220"/>
      <c r="I1483" s="220"/>
      <c r="J1483" s="221"/>
      <c r="K1483" s="197"/>
      <c r="L1483" s="35"/>
      <c r="M1483" s="35"/>
      <c r="N1483" s="35"/>
      <c r="O1483" s="35"/>
    </row>
    <row r="1484" spans="1:15" ht="18.75">
      <c r="A1484" s="35"/>
      <c r="B1484" s="43"/>
      <c r="C1484" s="35"/>
      <c r="D1484" s="35"/>
      <c r="E1484" s="35"/>
      <c r="F1484" s="35"/>
      <c r="G1484" s="43"/>
      <c r="H1484" s="222"/>
      <c r="I1484" s="222"/>
      <c r="J1484" s="197"/>
      <c r="K1484" s="197"/>
      <c r="L1484" s="35"/>
      <c r="M1484" s="35"/>
      <c r="N1484" s="35"/>
      <c r="O1484" s="35"/>
    </row>
    <row r="1485" spans="1:15" s="123" customFormat="1" ht="18.75">
      <c r="A1485" s="118"/>
      <c r="B1485" s="120"/>
      <c r="C1485" s="118"/>
      <c r="D1485" s="118"/>
      <c r="E1485" s="118"/>
      <c r="F1485" s="118"/>
      <c r="G1485" s="120"/>
      <c r="H1485" s="166"/>
      <c r="I1485" s="166"/>
      <c r="J1485" s="185"/>
      <c r="K1485" s="186"/>
      <c r="L1485" s="118"/>
      <c r="M1485" s="118"/>
      <c r="N1485" s="118"/>
      <c r="O1485" s="118"/>
    </row>
    <row r="1486" spans="1:15" s="123" customFormat="1" ht="18.75">
      <c r="A1486" s="118"/>
      <c r="B1486" s="120"/>
      <c r="C1486" s="118"/>
      <c r="D1486" s="118"/>
      <c r="E1486" s="118"/>
      <c r="F1486" s="118"/>
      <c r="G1486" s="120"/>
      <c r="H1486" s="166"/>
      <c r="I1486" s="166"/>
      <c r="J1486" s="185"/>
      <c r="K1486" s="186"/>
      <c r="L1486" s="118"/>
      <c r="M1486" s="118"/>
      <c r="N1486" s="118"/>
      <c r="O1486" s="118"/>
    </row>
    <row r="1487" spans="1:15" ht="18.75">
      <c r="A1487" s="35"/>
      <c r="B1487" s="43"/>
      <c r="C1487" s="35"/>
      <c r="D1487" s="35"/>
      <c r="E1487" s="35"/>
      <c r="F1487" s="35"/>
      <c r="G1487" s="43"/>
      <c r="H1487" s="220"/>
      <c r="I1487" s="220"/>
      <c r="J1487" s="221"/>
      <c r="K1487" s="197"/>
      <c r="L1487" s="35"/>
      <c r="M1487" s="35"/>
      <c r="N1487" s="35"/>
      <c r="O1487" s="35"/>
    </row>
    <row r="1488" spans="1:15" ht="18.75">
      <c r="A1488" s="35"/>
      <c r="B1488" s="43"/>
      <c r="C1488" s="35"/>
      <c r="D1488" s="35"/>
      <c r="E1488" s="35"/>
      <c r="F1488" s="35"/>
      <c r="G1488" s="43"/>
      <c r="H1488" s="220"/>
      <c r="I1488" s="220"/>
      <c r="J1488" s="221"/>
      <c r="K1488" s="197"/>
      <c r="L1488" s="35"/>
      <c r="M1488" s="35"/>
      <c r="N1488" s="35"/>
      <c r="O1488" s="35"/>
    </row>
    <row r="1489" spans="1:15" ht="18.75">
      <c r="A1489" s="35"/>
      <c r="B1489" s="43"/>
      <c r="C1489" s="35"/>
      <c r="D1489" s="35"/>
      <c r="E1489" s="35"/>
      <c r="F1489" s="35"/>
      <c r="G1489" s="43"/>
      <c r="H1489" s="222"/>
      <c r="I1489" s="222"/>
      <c r="J1489" s="197"/>
      <c r="K1489" s="197"/>
      <c r="L1489" s="35"/>
      <c r="M1489" s="35"/>
      <c r="N1489" s="35"/>
      <c r="O1489" s="35"/>
    </row>
    <row r="1490" spans="1:15" ht="18.75">
      <c r="A1490" s="35"/>
      <c r="B1490" s="43"/>
      <c r="C1490" s="35"/>
      <c r="D1490" s="35"/>
      <c r="E1490" s="35"/>
      <c r="F1490" s="35"/>
      <c r="G1490" s="43"/>
      <c r="H1490" s="220"/>
      <c r="I1490" s="220"/>
      <c r="J1490" s="221"/>
      <c r="K1490" s="197"/>
      <c r="L1490" s="35"/>
      <c r="M1490" s="35"/>
      <c r="N1490" s="35"/>
      <c r="O1490" s="35"/>
    </row>
    <row r="1491" spans="1:15" ht="18.75">
      <c r="A1491" s="35"/>
      <c r="B1491" s="42"/>
      <c r="C1491" s="35"/>
      <c r="D1491" s="35"/>
      <c r="E1491" s="35"/>
      <c r="F1491" s="35"/>
      <c r="G1491" s="43"/>
      <c r="H1491" s="220"/>
      <c r="I1491" s="220"/>
      <c r="J1491" s="221"/>
      <c r="K1491" s="197"/>
      <c r="L1491" s="35"/>
      <c r="M1491" s="35"/>
      <c r="N1491" s="35"/>
      <c r="O1491" s="35"/>
    </row>
    <row r="1492" spans="1:15" s="123" customFormat="1" ht="18.75">
      <c r="A1492" s="118"/>
      <c r="B1492" s="120"/>
      <c r="C1492" s="118"/>
      <c r="D1492" s="118"/>
      <c r="E1492" s="118"/>
      <c r="F1492" s="118"/>
      <c r="G1492" s="120"/>
      <c r="H1492" s="166"/>
      <c r="I1492" s="166"/>
      <c r="J1492" s="185"/>
      <c r="K1492" s="186"/>
      <c r="L1492" s="118"/>
      <c r="M1492" s="118"/>
      <c r="N1492" s="118"/>
      <c r="O1492" s="118"/>
    </row>
    <row r="1493" spans="1:15" s="123" customFormat="1" ht="18.75">
      <c r="A1493" s="118"/>
      <c r="B1493" s="120"/>
      <c r="C1493" s="118"/>
      <c r="D1493" s="118"/>
      <c r="E1493" s="118"/>
      <c r="F1493" s="118"/>
      <c r="G1493" s="120"/>
      <c r="H1493" s="166"/>
      <c r="I1493" s="166"/>
      <c r="J1493" s="185"/>
      <c r="K1493" s="186"/>
      <c r="L1493" s="118"/>
      <c r="M1493" s="118"/>
      <c r="N1493" s="118"/>
      <c r="O1493" s="118"/>
    </row>
    <row r="1494" spans="1:15" ht="18.75">
      <c r="A1494" s="35"/>
      <c r="B1494" s="43"/>
      <c r="C1494" s="35"/>
      <c r="D1494" s="35"/>
      <c r="E1494" s="35"/>
      <c r="F1494" s="35"/>
      <c r="G1494" s="43"/>
      <c r="H1494" s="220"/>
      <c r="I1494" s="220"/>
      <c r="J1494" s="221"/>
      <c r="K1494" s="197"/>
      <c r="L1494" s="35"/>
      <c r="M1494" s="35"/>
      <c r="N1494" s="35"/>
      <c r="O1494" s="35"/>
    </row>
    <row r="1495" spans="1:15" ht="18.75">
      <c r="A1495" s="35"/>
      <c r="B1495" s="43"/>
      <c r="C1495" s="35"/>
      <c r="D1495" s="35"/>
      <c r="E1495" s="35"/>
      <c r="F1495" s="35"/>
      <c r="G1495" s="43"/>
      <c r="H1495" s="222"/>
      <c r="I1495" s="222"/>
      <c r="J1495" s="197"/>
      <c r="K1495" s="197"/>
      <c r="L1495" s="35"/>
      <c r="M1495" s="35"/>
      <c r="N1495" s="35"/>
      <c r="O1495" s="35"/>
    </row>
    <row r="1496" spans="1:15" ht="18.75">
      <c r="A1496" s="35"/>
      <c r="B1496" s="42"/>
      <c r="C1496" s="35"/>
      <c r="D1496" s="26"/>
      <c r="E1496" s="35"/>
      <c r="F1496" s="35"/>
      <c r="G1496" s="43"/>
      <c r="H1496" s="220"/>
      <c r="I1496" s="220"/>
      <c r="J1496" s="221"/>
      <c r="K1496" s="197"/>
      <c r="L1496" s="35"/>
      <c r="M1496" s="35"/>
      <c r="N1496" s="35"/>
      <c r="O1496" s="35"/>
    </row>
    <row r="1497" spans="1:15" ht="18.75">
      <c r="A1497" s="35"/>
      <c r="B1497" s="42"/>
      <c r="C1497" s="35"/>
      <c r="D1497" s="26"/>
      <c r="E1497" s="35"/>
      <c r="F1497" s="35"/>
      <c r="G1497" s="43"/>
      <c r="H1497" s="220"/>
      <c r="I1497" s="220"/>
      <c r="J1497" s="221"/>
      <c r="K1497" s="197"/>
      <c r="L1497" s="35"/>
      <c r="M1497" s="35"/>
      <c r="N1497" s="35"/>
      <c r="O1497" s="35"/>
    </row>
    <row r="1498" spans="1:15" ht="18.75">
      <c r="A1498" s="35"/>
      <c r="B1498" s="42"/>
      <c r="C1498" s="35"/>
      <c r="D1498" s="26"/>
      <c r="E1498" s="35"/>
      <c r="F1498" s="35"/>
      <c r="G1498" s="43"/>
      <c r="H1498" s="220"/>
      <c r="I1498" s="220"/>
      <c r="J1498" s="221"/>
      <c r="K1498" s="197"/>
      <c r="L1498" s="35"/>
      <c r="M1498" s="35"/>
      <c r="N1498" s="35"/>
      <c r="O1498" s="35"/>
    </row>
    <row r="1499" spans="1:15" ht="18.75">
      <c r="A1499" s="35"/>
      <c r="B1499" s="42"/>
      <c r="C1499" s="35"/>
      <c r="D1499" s="26"/>
      <c r="E1499" s="35"/>
      <c r="F1499" s="35"/>
      <c r="G1499" s="43"/>
      <c r="H1499" s="220"/>
      <c r="I1499" s="220"/>
      <c r="J1499" s="221"/>
      <c r="K1499" s="197"/>
      <c r="L1499" s="35"/>
      <c r="M1499" s="35"/>
      <c r="N1499" s="35"/>
      <c r="O1499" s="35"/>
    </row>
    <row r="1500" spans="1:15" s="137" customFormat="1" ht="18.75">
      <c r="A1500" s="133"/>
      <c r="B1500" s="119"/>
      <c r="C1500" s="118"/>
      <c r="D1500" s="134"/>
      <c r="E1500" s="118"/>
      <c r="F1500" s="118"/>
      <c r="G1500" s="120"/>
      <c r="H1500" s="148"/>
      <c r="I1500" s="148"/>
      <c r="J1500" s="225"/>
      <c r="K1500" s="186"/>
      <c r="L1500" s="133"/>
      <c r="M1500" s="133"/>
      <c r="N1500" s="133"/>
      <c r="O1500" s="118"/>
    </row>
    <row r="1501" spans="1:15" s="137" customFormat="1" ht="18.75">
      <c r="A1501" s="133"/>
      <c r="B1501" s="119"/>
      <c r="C1501" s="118"/>
      <c r="D1501" s="134"/>
      <c r="E1501" s="118"/>
      <c r="F1501" s="118"/>
      <c r="G1501" s="120"/>
      <c r="H1501" s="148"/>
      <c r="I1501" s="148"/>
      <c r="J1501" s="225"/>
      <c r="K1501" s="186"/>
      <c r="L1501" s="133"/>
      <c r="M1501" s="133"/>
      <c r="N1501" s="133"/>
      <c r="O1501" s="118"/>
    </row>
    <row r="1502" spans="1:15" ht="18.75">
      <c r="A1502" s="35"/>
      <c r="B1502" s="42"/>
      <c r="C1502" s="35"/>
      <c r="D1502" s="35"/>
      <c r="E1502" s="35"/>
      <c r="F1502" s="35"/>
      <c r="G1502" s="43"/>
      <c r="H1502" s="222"/>
      <c r="I1502" s="222"/>
      <c r="J1502" s="197"/>
      <c r="K1502" s="197"/>
      <c r="L1502" s="35"/>
      <c r="M1502" s="35"/>
      <c r="N1502" s="35"/>
      <c r="O1502" s="35"/>
    </row>
    <row r="1503" spans="1:15" s="123" customFormat="1" ht="18.75">
      <c r="A1503" s="118"/>
      <c r="B1503" s="119"/>
      <c r="C1503" s="118"/>
      <c r="D1503" s="132"/>
      <c r="E1503" s="118"/>
      <c r="F1503" s="118"/>
      <c r="G1503" s="120"/>
      <c r="H1503" s="166"/>
      <c r="I1503" s="166"/>
      <c r="J1503" s="185"/>
      <c r="K1503" s="186"/>
      <c r="L1503" s="118"/>
      <c r="M1503" s="118"/>
      <c r="N1503" s="118"/>
      <c r="O1503" s="118"/>
    </row>
    <row r="1504" spans="1:15" ht="18.75">
      <c r="A1504" s="35"/>
      <c r="B1504" s="42"/>
      <c r="C1504" s="173"/>
      <c r="D1504" s="174"/>
      <c r="E1504" s="173"/>
      <c r="F1504" s="173"/>
      <c r="G1504" s="175"/>
      <c r="H1504" s="226"/>
      <c r="I1504" s="226"/>
      <c r="J1504" s="227"/>
      <c r="K1504" s="228"/>
      <c r="L1504" s="173"/>
      <c r="M1504" s="173"/>
      <c r="N1504" s="173"/>
      <c r="O1504" s="173"/>
    </row>
    <row r="1505" spans="1:15" ht="18.75">
      <c r="A1505" s="35"/>
      <c r="B1505" s="42"/>
      <c r="C1505" s="35"/>
      <c r="D1505" s="26"/>
      <c r="E1505" s="71"/>
      <c r="F1505" s="35"/>
      <c r="G1505" s="43"/>
      <c r="H1505" s="220"/>
      <c r="I1505" s="220"/>
      <c r="J1505" s="221"/>
      <c r="K1505" s="197"/>
      <c r="L1505" s="35"/>
      <c r="M1505" s="35"/>
      <c r="N1505" s="35"/>
      <c r="O1505" s="35"/>
    </row>
    <row r="1506" spans="1:15" ht="18.75">
      <c r="A1506" s="35"/>
      <c r="B1506" s="42"/>
      <c r="C1506" s="35"/>
      <c r="D1506" s="26"/>
      <c r="E1506" s="35"/>
      <c r="F1506" s="35"/>
      <c r="G1506" s="43"/>
      <c r="H1506" s="220"/>
      <c r="I1506" s="220"/>
      <c r="J1506" s="221"/>
      <c r="K1506" s="197"/>
      <c r="L1506" s="35"/>
      <c r="M1506" s="35"/>
      <c r="N1506" s="35"/>
      <c r="O1506" s="35"/>
    </row>
    <row r="1507" spans="1:15" ht="18.75">
      <c r="A1507" s="35"/>
      <c r="B1507" s="42"/>
      <c r="C1507" s="35"/>
      <c r="D1507" s="35"/>
      <c r="E1507" s="35"/>
      <c r="F1507" s="35"/>
      <c r="G1507" s="43"/>
      <c r="H1507" s="220"/>
      <c r="I1507" s="220"/>
      <c r="J1507" s="221"/>
      <c r="K1507" s="197"/>
      <c r="L1507" s="35"/>
      <c r="M1507" s="35"/>
      <c r="N1507" s="35"/>
      <c r="O1507" s="35"/>
    </row>
    <row r="1508" spans="1:15" ht="18.75">
      <c r="A1508" s="35"/>
      <c r="B1508" s="42"/>
      <c r="C1508" s="35"/>
      <c r="D1508" s="35"/>
      <c r="E1508" s="35"/>
      <c r="F1508" s="35"/>
      <c r="G1508" s="43"/>
      <c r="H1508" s="222"/>
      <c r="I1508" s="222"/>
      <c r="J1508" s="197"/>
      <c r="K1508" s="197"/>
      <c r="L1508" s="35"/>
      <c r="M1508" s="35"/>
      <c r="N1508" s="35"/>
      <c r="O1508" s="35"/>
    </row>
    <row r="1509" spans="1:15" s="123" customFormat="1" ht="18.75">
      <c r="A1509" s="118"/>
      <c r="B1509" s="119"/>
      <c r="C1509" s="118"/>
      <c r="D1509" s="118"/>
      <c r="E1509" s="118"/>
      <c r="F1509" s="118"/>
      <c r="G1509" s="120"/>
      <c r="H1509" s="166"/>
      <c r="I1509" s="166"/>
      <c r="J1509" s="185"/>
      <c r="K1509" s="186"/>
      <c r="L1509" s="118"/>
      <c r="M1509" s="118"/>
      <c r="N1509" s="118"/>
      <c r="O1509" s="118"/>
    </row>
    <row r="1510" spans="1:15" s="123" customFormat="1" ht="18.75">
      <c r="A1510" s="118"/>
      <c r="B1510" s="119"/>
      <c r="C1510" s="118"/>
      <c r="D1510" s="118"/>
      <c r="E1510" s="118"/>
      <c r="F1510" s="118"/>
      <c r="G1510" s="120"/>
      <c r="H1510" s="166"/>
      <c r="I1510" s="166"/>
      <c r="J1510" s="185"/>
      <c r="K1510" s="186"/>
      <c r="L1510" s="118"/>
      <c r="M1510" s="118"/>
      <c r="N1510" s="118"/>
      <c r="O1510" s="118"/>
    </row>
    <row r="1511" spans="1:15" s="123" customFormat="1" ht="18.75">
      <c r="A1511" s="118"/>
      <c r="B1511" s="119"/>
      <c r="C1511" s="118"/>
      <c r="D1511" s="118"/>
      <c r="E1511" s="118"/>
      <c r="F1511" s="118"/>
      <c r="G1511" s="120"/>
      <c r="H1511" s="166"/>
      <c r="I1511" s="166"/>
      <c r="J1511" s="185"/>
      <c r="K1511" s="186"/>
      <c r="L1511" s="118"/>
      <c r="M1511" s="118"/>
      <c r="N1511" s="118"/>
      <c r="O1511" s="118"/>
    </row>
    <row r="1512" spans="1:15" s="123" customFormat="1" ht="18.75">
      <c r="A1512" s="118"/>
      <c r="B1512" s="119"/>
      <c r="C1512" s="118"/>
      <c r="D1512" s="118"/>
      <c r="E1512" s="118"/>
      <c r="F1512" s="118"/>
      <c r="G1512" s="120"/>
      <c r="H1512" s="166"/>
      <c r="I1512" s="166"/>
      <c r="J1512" s="185"/>
      <c r="K1512" s="186"/>
      <c r="L1512" s="118"/>
      <c r="M1512" s="118"/>
      <c r="N1512" s="118"/>
      <c r="O1512" s="118"/>
    </row>
    <row r="1513" spans="1:15" s="123" customFormat="1" ht="18.75">
      <c r="A1513" s="118"/>
      <c r="B1513" s="119"/>
      <c r="C1513" s="118"/>
      <c r="D1513" s="118"/>
      <c r="E1513" s="118"/>
      <c r="F1513" s="118"/>
      <c r="G1513" s="120"/>
      <c r="H1513" s="166"/>
      <c r="I1513" s="166"/>
      <c r="J1513" s="185"/>
      <c r="K1513" s="186"/>
      <c r="L1513" s="118"/>
      <c r="M1513" s="118"/>
      <c r="N1513" s="118"/>
      <c r="O1513" s="118"/>
    </row>
    <row r="1514" spans="1:15" s="123" customFormat="1" ht="18.75">
      <c r="A1514" s="118"/>
      <c r="B1514" s="119"/>
      <c r="C1514" s="118"/>
      <c r="D1514" s="118"/>
      <c r="E1514" s="118"/>
      <c r="F1514" s="118"/>
      <c r="G1514" s="120"/>
      <c r="H1514" s="166"/>
      <c r="I1514" s="166"/>
      <c r="J1514" s="185"/>
      <c r="K1514" s="186"/>
      <c r="L1514" s="118"/>
      <c r="M1514" s="118"/>
      <c r="N1514" s="118"/>
      <c r="O1514" s="118"/>
    </row>
    <row r="1515" spans="1:15" s="123" customFormat="1" ht="18.75">
      <c r="A1515" s="118"/>
      <c r="B1515" s="119"/>
      <c r="C1515" s="118"/>
      <c r="D1515" s="118"/>
      <c r="E1515" s="118"/>
      <c r="F1515" s="118"/>
      <c r="G1515" s="120"/>
      <c r="H1515" s="166"/>
      <c r="I1515" s="166"/>
      <c r="J1515" s="185"/>
      <c r="K1515" s="186"/>
      <c r="L1515" s="118"/>
      <c r="M1515" s="118"/>
      <c r="N1515" s="118"/>
      <c r="O1515" s="118"/>
    </row>
    <row r="1516" spans="1:15" s="123" customFormat="1" ht="18.75">
      <c r="A1516" s="118"/>
      <c r="B1516" s="119"/>
      <c r="C1516" s="118"/>
      <c r="D1516" s="118"/>
      <c r="E1516" s="118"/>
      <c r="F1516" s="118"/>
      <c r="G1516" s="120"/>
      <c r="H1516" s="166"/>
      <c r="I1516" s="166"/>
      <c r="J1516" s="185"/>
      <c r="K1516" s="186"/>
      <c r="L1516" s="118"/>
      <c r="M1516" s="118"/>
      <c r="N1516" s="118"/>
      <c r="O1516" s="118"/>
    </row>
    <row r="1517" spans="1:15" s="123" customFormat="1" ht="18.75">
      <c r="A1517" s="118"/>
      <c r="B1517" s="119"/>
      <c r="C1517" s="118"/>
      <c r="D1517" s="118"/>
      <c r="E1517" s="118"/>
      <c r="F1517" s="118"/>
      <c r="G1517" s="120"/>
      <c r="H1517" s="166"/>
      <c r="I1517" s="166"/>
      <c r="J1517" s="185"/>
      <c r="K1517" s="186"/>
      <c r="L1517" s="118"/>
      <c r="M1517" s="118"/>
      <c r="N1517" s="118"/>
      <c r="O1517" s="118"/>
    </row>
    <row r="1518" spans="1:15" s="123" customFormat="1" ht="18.75">
      <c r="A1518" s="118"/>
      <c r="B1518" s="119"/>
      <c r="C1518" s="118"/>
      <c r="D1518" s="118"/>
      <c r="E1518" s="118"/>
      <c r="F1518" s="118"/>
      <c r="G1518" s="120"/>
      <c r="H1518" s="166"/>
      <c r="I1518" s="166"/>
      <c r="J1518" s="185"/>
      <c r="K1518" s="186"/>
      <c r="L1518" s="118"/>
      <c r="M1518" s="118"/>
      <c r="N1518" s="118"/>
      <c r="O1518" s="118"/>
    </row>
    <row r="1519" spans="1:15" s="123" customFormat="1" ht="18.75">
      <c r="A1519" s="118"/>
      <c r="B1519" s="119"/>
      <c r="C1519" s="118"/>
      <c r="D1519" s="118"/>
      <c r="E1519" s="118"/>
      <c r="F1519" s="118"/>
      <c r="G1519" s="120"/>
      <c r="H1519" s="166"/>
      <c r="I1519" s="166"/>
      <c r="J1519" s="185"/>
      <c r="K1519" s="186"/>
      <c r="L1519" s="118"/>
      <c r="M1519" s="118"/>
      <c r="N1519" s="118"/>
      <c r="O1519" s="118"/>
    </row>
    <row r="1520" spans="1:15" s="123" customFormat="1" ht="18.75">
      <c r="A1520" s="118"/>
      <c r="B1520" s="119"/>
      <c r="C1520" s="118"/>
      <c r="D1520" s="118"/>
      <c r="E1520" s="118"/>
      <c r="F1520" s="118"/>
      <c r="G1520" s="120"/>
      <c r="H1520" s="166"/>
      <c r="I1520" s="166"/>
      <c r="J1520" s="185"/>
      <c r="K1520" s="186"/>
      <c r="L1520" s="118"/>
      <c r="M1520" s="118"/>
      <c r="N1520" s="118"/>
      <c r="O1520" s="118"/>
    </row>
    <row r="1521" spans="1:15" ht="18.75">
      <c r="A1521" s="35"/>
      <c r="B1521" s="42"/>
      <c r="C1521" s="35"/>
      <c r="D1521" s="35"/>
      <c r="E1521" s="35"/>
      <c r="F1521" s="35"/>
      <c r="G1521" s="43"/>
      <c r="H1521" s="222"/>
      <c r="I1521" s="222"/>
      <c r="J1521" s="223"/>
      <c r="K1521" s="197"/>
      <c r="L1521" s="35"/>
      <c r="M1521" s="35"/>
      <c r="N1521" s="35"/>
      <c r="O1521" s="35"/>
    </row>
    <row r="1522" spans="1:15" ht="18.75">
      <c r="A1522" s="35"/>
      <c r="B1522" s="42"/>
      <c r="C1522" s="35"/>
      <c r="D1522" s="35"/>
      <c r="E1522" s="35"/>
      <c r="F1522" s="35"/>
      <c r="G1522" s="43"/>
      <c r="H1522" s="220"/>
      <c r="I1522" s="220"/>
      <c r="J1522" s="221"/>
      <c r="K1522" s="197"/>
      <c r="L1522" s="35"/>
      <c r="M1522" s="35"/>
      <c r="N1522" s="35"/>
      <c r="O1522" s="35"/>
    </row>
    <row r="1523" spans="1:15" ht="18.75">
      <c r="A1523" s="35"/>
      <c r="B1523" s="42"/>
      <c r="C1523" s="35"/>
      <c r="D1523" s="35"/>
      <c r="E1523" s="35"/>
      <c r="F1523" s="35"/>
      <c r="G1523" s="43"/>
      <c r="H1523" s="220"/>
      <c r="I1523" s="220"/>
      <c r="J1523" s="221"/>
      <c r="K1523" s="197"/>
      <c r="L1523" s="35"/>
      <c r="M1523" s="35"/>
      <c r="N1523" s="35"/>
      <c r="O1523" s="35"/>
    </row>
    <row r="1524" spans="1:15" ht="18.75">
      <c r="A1524" s="35"/>
      <c r="B1524" s="42"/>
      <c r="C1524" s="35"/>
      <c r="D1524" s="35"/>
      <c r="E1524" s="35"/>
      <c r="F1524" s="35"/>
      <c r="G1524" s="43"/>
      <c r="H1524" s="220"/>
      <c r="I1524" s="220"/>
      <c r="J1524" s="221"/>
      <c r="K1524" s="197"/>
      <c r="L1524" s="35"/>
      <c r="M1524" s="35"/>
      <c r="N1524" s="35"/>
      <c r="O1524" s="35"/>
    </row>
    <row r="1525" spans="1:15" ht="18.75">
      <c r="A1525" s="35"/>
      <c r="B1525" s="42"/>
      <c r="C1525" s="35"/>
      <c r="D1525" s="35"/>
      <c r="E1525" s="35"/>
      <c r="F1525" s="35"/>
      <c r="G1525" s="43"/>
      <c r="H1525" s="220"/>
      <c r="I1525" s="220"/>
      <c r="J1525" s="221"/>
      <c r="K1525" s="197"/>
      <c r="L1525" s="35"/>
      <c r="M1525" s="35"/>
      <c r="N1525" s="35"/>
      <c r="O1525" s="35"/>
    </row>
    <row r="1526" spans="1:15" ht="18.75">
      <c r="A1526" s="35"/>
      <c r="B1526" s="42"/>
      <c r="C1526" s="35"/>
      <c r="D1526" s="35"/>
      <c r="E1526" s="35"/>
      <c r="F1526" s="35"/>
      <c r="G1526" s="43"/>
      <c r="H1526" s="220"/>
      <c r="I1526" s="220"/>
      <c r="J1526" s="221"/>
      <c r="K1526" s="197"/>
      <c r="L1526" s="35"/>
      <c r="M1526" s="35"/>
      <c r="N1526" s="35"/>
      <c r="O1526" s="35"/>
    </row>
    <row r="1527" spans="1:15" ht="18.75">
      <c r="A1527" s="35"/>
      <c r="B1527" s="42"/>
      <c r="C1527" s="35"/>
      <c r="D1527" s="35"/>
      <c r="E1527" s="35"/>
      <c r="F1527" s="35"/>
      <c r="G1527" s="43"/>
      <c r="H1527" s="222"/>
      <c r="I1527" s="222"/>
      <c r="J1527" s="197"/>
      <c r="K1527" s="197"/>
      <c r="L1527" s="35"/>
      <c r="M1527" s="35"/>
      <c r="N1527" s="35"/>
      <c r="O1527" s="35"/>
    </row>
    <row r="1528" spans="1:15" s="123" customFormat="1" ht="18.75">
      <c r="A1528" s="118"/>
      <c r="B1528" s="119"/>
      <c r="C1528" s="118"/>
      <c r="D1528" s="118"/>
      <c r="E1528" s="118"/>
      <c r="F1528" s="118"/>
      <c r="G1528" s="120"/>
      <c r="H1528" s="166"/>
      <c r="I1528" s="166"/>
      <c r="J1528" s="185"/>
      <c r="K1528" s="186"/>
      <c r="L1528" s="118"/>
      <c r="M1528" s="118"/>
      <c r="N1528" s="118"/>
      <c r="O1528" s="118"/>
    </row>
    <row r="1529" spans="1:15" ht="18.75">
      <c r="A1529" s="35"/>
      <c r="B1529" s="42"/>
      <c r="C1529" s="35"/>
      <c r="D1529" s="35"/>
      <c r="E1529" s="27"/>
      <c r="F1529" s="35"/>
      <c r="G1529" s="43"/>
      <c r="H1529" s="220"/>
      <c r="I1529" s="220"/>
      <c r="J1529" s="221"/>
      <c r="K1529" s="197"/>
      <c r="L1529" s="35"/>
      <c r="M1529" s="35"/>
      <c r="N1529" s="35"/>
      <c r="O1529" s="35"/>
    </row>
    <row r="1530" spans="1:15" ht="18.75">
      <c r="A1530" s="35"/>
      <c r="B1530" s="42"/>
      <c r="C1530" s="35"/>
      <c r="D1530" s="35"/>
      <c r="E1530" s="35"/>
      <c r="F1530" s="35"/>
      <c r="G1530" s="43"/>
      <c r="H1530" s="220"/>
      <c r="I1530" s="220"/>
      <c r="J1530" s="221"/>
      <c r="K1530" s="197"/>
      <c r="L1530" s="35"/>
      <c r="M1530" s="35"/>
      <c r="N1530" s="35"/>
      <c r="O1530" s="35"/>
    </row>
    <row r="1531" spans="1:15" ht="18.75">
      <c r="A1531" s="35"/>
      <c r="B1531" s="42"/>
      <c r="C1531" s="35"/>
      <c r="D1531" s="35"/>
      <c r="E1531" s="35"/>
      <c r="F1531" s="35"/>
      <c r="G1531" s="43"/>
      <c r="H1531" s="222"/>
      <c r="I1531" s="222"/>
      <c r="J1531" s="197"/>
      <c r="K1531" s="197"/>
      <c r="L1531" s="35"/>
      <c r="M1531" s="35"/>
      <c r="N1531" s="35"/>
      <c r="O1531" s="35"/>
    </row>
    <row r="1532" spans="1:15" s="123" customFormat="1" ht="18.75">
      <c r="A1532" s="118"/>
      <c r="B1532" s="119"/>
      <c r="C1532" s="118"/>
      <c r="D1532" s="118"/>
      <c r="E1532" s="118"/>
      <c r="F1532" s="118"/>
      <c r="G1532" s="120"/>
      <c r="H1532" s="166"/>
      <c r="I1532" s="166"/>
      <c r="J1532" s="185"/>
      <c r="K1532" s="186"/>
      <c r="L1532" s="118"/>
      <c r="M1532" s="118"/>
      <c r="N1532" s="118"/>
      <c r="O1532" s="118"/>
    </row>
    <row r="1533" spans="1:15" s="123" customFormat="1" ht="18.75">
      <c r="A1533" s="118"/>
      <c r="B1533" s="119"/>
      <c r="C1533" s="118"/>
      <c r="D1533" s="118"/>
      <c r="E1533" s="118"/>
      <c r="F1533" s="118"/>
      <c r="G1533" s="120"/>
      <c r="H1533" s="166"/>
      <c r="I1533" s="166"/>
      <c r="J1533" s="185"/>
      <c r="K1533" s="186"/>
      <c r="L1533" s="118"/>
      <c r="M1533" s="118"/>
      <c r="N1533" s="118"/>
      <c r="O1533" s="118"/>
    </row>
    <row r="1534" spans="1:15" ht="18.75">
      <c r="A1534" s="35"/>
      <c r="B1534" s="42"/>
      <c r="C1534" s="35"/>
      <c r="D1534" s="35"/>
      <c r="E1534" s="71"/>
      <c r="F1534" s="35"/>
      <c r="G1534" s="43"/>
      <c r="H1534" s="220"/>
      <c r="I1534" s="220"/>
      <c r="J1534" s="221"/>
      <c r="K1534" s="197"/>
      <c r="L1534" s="35"/>
      <c r="M1534" s="35"/>
      <c r="N1534" s="35"/>
      <c r="O1534" s="35"/>
    </row>
    <row r="1535" spans="1:15" ht="18.75">
      <c r="A1535" s="35"/>
      <c r="B1535" s="42"/>
      <c r="C1535" s="35"/>
      <c r="D1535" s="35"/>
      <c r="E1535" s="71"/>
      <c r="F1535" s="35"/>
      <c r="G1535" s="43"/>
      <c r="H1535" s="220"/>
      <c r="I1535" s="220"/>
      <c r="J1535" s="221"/>
      <c r="K1535" s="197"/>
      <c r="L1535" s="35"/>
      <c r="M1535" s="35"/>
      <c r="N1535" s="35"/>
      <c r="O1535" s="35"/>
    </row>
    <row r="1536" spans="1:15" ht="18.75">
      <c r="A1536" s="35"/>
      <c r="B1536" s="42"/>
      <c r="C1536" s="35"/>
      <c r="D1536" s="35"/>
      <c r="E1536" s="35"/>
      <c r="F1536" s="35"/>
      <c r="G1536" s="43"/>
      <c r="H1536" s="220"/>
      <c r="I1536" s="220"/>
      <c r="J1536" s="221"/>
      <c r="K1536" s="197"/>
      <c r="L1536" s="35"/>
      <c r="M1536" s="35"/>
      <c r="N1536" s="35"/>
      <c r="O1536" s="35"/>
    </row>
    <row r="1537" spans="1:15" ht="18.75">
      <c r="A1537" s="35"/>
      <c r="B1537" s="42"/>
      <c r="C1537" s="35"/>
      <c r="D1537" s="35"/>
      <c r="E1537" s="35"/>
      <c r="F1537" s="35"/>
      <c r="G1537" s="43"/>
      <c r="H1537" s="220"/>
      <c r="I1537" s="220"/>
      <c r="J1537" s="221"/>
      <c r="K1537" s="197"/>
      <c r="L1537" s="35"/>
      <c r="M1537" s="35"/>
      <c r="N1537" s="35"/>
      <c r="O1537" s="35"/>
    </row>
    <row r="1538" spans="1:15" ht="18.75">
      <c r="A1538" s="35"/>
      <c r="B1538" s="42"/>
      <c r="C1538" s="35"/>
      <c r="D1538" s="35"/>
      <c r="E1538" s="35"/>
      <c r="F1538" s="35"/>
      <c r="G1538" s="43"/>
      <c r="H1538" s="220"/>
      <c r="I1538" s="220"/>
      <c r="J1538" s="221"/>
      <c r="K1538" s="197"/>
      <c r="L1538" s="35"/>
      <c r="M1538" s="35"/>
      <c r="N1538" s="35"/>
      <c r="O1538" s="35"/>
    </row>
    <row r="1539" spans="1:15" ht="18.75">
      <c r="A1539" s="35"/>
      <c r="B1539" s="42"/>
      <c r="C1539" s="35"/>
      <c r="D1539" s="35"/>
      <c r="E1539" s="35"/>
      <c r="F1539" s="35"/>
      <c r="G1539" s="43"/>
      <c r="H1539" s="220"/>
      <c r="I1539" s="220"/>
      <c r="J1539" s="221"/>
      <c r="K1539" s="197"/>
      <c r="L1539" s="35"/>
      <c r="M1539" s="35"/>
      <c r="N1539" s="35"/>
      <c r="O1539" s="35"/>
    </row>
    <row r="1540" spans="1:15" ht="18.75">
      <c r="A1540" s="35"/>
      <c r="B1540" s="42"/>
      <c r="C1540" s="35"/>
      <c r="D1540" s="35"/>
      <c r="E1540" s="35"/>
      <c r="F1540" s="35"/>
      <c r="G1540" s="43"/>
      <c r="H1540" s="220"/>
      <c r="I1540" s="220"/>
      <c r="J1540" s="221"/>
      <c r="K1540" s="197"/>
      <c r="L1540" s="35"/>
      <c r="M1540" s="35"/>
      <c r="N1540" s="35"/>
      <c r="O1540" s="35"/>
    </row>
    <row r="1541" spans="1:15" ht="18.75">
      <c r="A1541" s="35"/>
      <c r="B1541" s="42"/>
      <c r="C1541" s="35"/>
      <c r="D1541" s="35"/>
      <c r="E1541" s="35"/>
      <c r="F1541" s="35"/>
      <c r="G1541" s="43"/>
      <c r="H1541" s="220"/>
      <c r="I1541" s="220"/>
      <c r="J1541" s="221"/>
      <c r="K1541" s="197"/>
      <c r="L1541" s="35"/>
      <c r="M1541" s="35"/>
      <c r="N1541" s="35"/>
      <c r="O1541" s="35"/>
    </row>
    <row r="1542" spans="1:15" ht="18.75">
      <c r="A1542" s="35"/>
      <c r="B1542" s="42"/>
      <c r="C1542" s="35"/>
      <c r="D1542" s="35"/>
      <c r="E1542" s="35"/>
      <c r="F1542" s="35"/>
      <c r="G1542" s="43"/>
      <c r="H1542" s="222"/>
      <c r="I1542" s="222"/>
      <c r="J1542" s="197"/>
      <c r="K1542" s="197"/>
      <c r="L1542" s="35"/>
      <c r="M1542" s="35"/>
      <c r="N1542" s="35"/>
      <c r="O1542" s="35"/>
    </row>
    <row r="1543" spans="1:15" s="123" customFormat="1" ht="18.75">
      <c r="A1543" s="118"/>
      <c r="B1543" s="119"/>
      <c r="C1543" s="118"/>
      <c r="D1543" s="118"/>
      <c r="E1543" s="118"/>
      <c r="F1543" s="118"/>
      <c r="G1543" s="120"/>
      <c r="H1543" s="166"/>
      <c r="I1543" s="166"/>
      <c r="J1543" s="185"/>
      <c r="K1543" s="186"/>
      <c r="L1543" s="118"/>
      <c r="M1543" s="118"/>
      <c r="N1543" s="118"/>
      <c r="O1543" s="118"/>
    </row>
    <row r="1544" spans="1:15" ht="18.75">
      <c r="A1544" s="35"/>
      <c r="B1544" s="42"/>
      <c r="C1544" s="35"/>
      <c r="D1544" s="35"/>
      <c r="E1544" s="35"/>
      <c r="F1544" s="35"/>
      <c r="G1544" s="43"/>
      <c r="H1544" s="220"/>
      <c r="I1544" s="220"/>
      <c r="J1544" s="221"/>
      <c r="K1544" s="197"/>
      <c r="L1544" s="35"/>
      <c r="M1544" s="35"/>
      <c r="N1544" s="35"/>
      <c r="O1544" s="35"/>
    </row>
    <row r="1545" spans="1:15" ht="18.75">
      <c r="A1545" s="35"/>
      <c r="B1545" s="42"/>
      <c r="C1545" s="35"/>
      <c r="D1545" s="35"/>
      <c r="E1545" s="35"/>
      <c r="F1545" s="35"/>
      <c r="G1545" s="43"/>
      <c r="H1545" s="220"/>
      <c r="I1545" s="220"/>
      <c r="J1545" s="221"/>
      <c r="K1545" s="197"/>
      <c r="L1545" s="35"/>
      <c r="M1545" s="35"/>
      <c r="N1545" s="35"/>
      <c r="O1545" s="35"/>
    </row>
    <row r="1546" spans="1:15" ht="18.75">
      <c r="A1546" s="35"/>
      <c r="B1546" s="42"/>
      <c r="C1546" s="35"/>
      <c r="D1546" s="35"/>
      <c r="E1546" s="35"/>
      <c r="F1546" s="35"/>
      <c r="G1546" s="43"/>
      <c r="H1546" s="222"/>
      <c r="I1546" s="222"/>
      <c r="J1546" s="197"/>
      <c r="K1546" s="197"/>
      <c r="L1546" s="35"/>
      <c r="M1546" s="35"/>
      <c r="N1546" s="35"/>
      <c r="O1546" s="35"/>
    </row>
    <row r="1547" spans="1:15" s="123" customFormat="1" ht="18.75">
      <c r="A1547" s="118"/>
      <c r="B1547" s="119"/>
      <c r="C1547" s="118"/>
      <c r="D1547" s="138"/>
      <c r="E1547" s="118"/>
      <c r="F1547" s="118"/>
      <c r="G1547" s="120"/>
      <c r="H1547" s="166"/>
      <c r="I1547" s="166"/>
      <c r="J1547" s="185"/>
      <c r="K1547" s="186"/>
      <c r="L1547" s="118"/>
      <c r="M1547" s="118"/>
      <c r="N1547" s="118"/>
      <c r="O1547" s="118"/>
    </row>
    <row r="1548" spans="1:15" s="123" customFormat="1" ht="18.75">
      <c r="A1548" s="118"/>
      <c r="B1548" s="119"/>
      <c r="C1548" s="118"/>
      <c r="D1548" s="138"/>
      <c r="E1548" s="118"/>
      <c r="F1548" s="118"/>
      <c r="G1548" s="120"/>
      <c r="H1548" s="166"/>
      <c r="I1548" s="166"/>
      <c r="J1548" s="185"/>
      <c r="K1548" s="186"/>
      <c r="L1548" s="118"/>
      <c r="M1548" s="118"/>
      <c r="N1548" s="118"/>
      <c r="O1548" s="118"/>
    </row>
    <row r="1549" spans="1:15" s="123" customFormat="1" ht="18.75">
      <c r="A1549" s="118"/>
      <c r="B1549" s="119"/>
      <c r="C1549" s="118"/>
      <c r="D1549" s="138"/>
      <c r="E1549" s="118"/>
      <c r="F1549" s="118"/>
      <c r="G1549" s="120"/>
      <c r="H1549" s="166"/>
      <c r="I1549" s="166"/>
      <c r="J1549" s="185"/>
      <c r="K1549" s="186"/>
      <c r="L1549" s="118"/>
      <c r="M1549" s="118"/>
      <c r="N1549" s="118"/>
      <c r="O1549" s="118"/>
    </row>
    <row r="1550" spans="1:15" ht="18.75">
      <c r="A1550" s="35"/>
      <c r="B1550" s="42"/>
      <c r="C1550" s="35"/>
      <c r="D1550" s="107"/>
      <c r="E1550" s="71"/>
      <c r="F1550" s="35"/>
      <c r="G1550" s="43"/>
      <c r="H1550" s="220"/>
      <c r="I1550" s="220"/>
      <c r="J1550" s="221"/>
      <c r="K1550" s="197"/>
      <c r="L1550" s="35"/>
      <c r="M1550" s="35"/>
      <c r="N1550" s="35"/>
      <c r="O1550" s="35"/>
    </row>
    <row r="1551" spans="1:15" s="123" customFormat="1" ht="18.75">
      <c r="A1551" s="118"/>
      <c r="B1551" s="119"/>
      <c r="C1551" s="118"/>
      <c r="D1551" s="118"/>
      <c r="E1551" s="118"/>
      <c r="F1551" s="118"/>
      <c r="G1551" s="120"/>
      <c r="H1551" s="166"/>
      <c r="I1551" s="166"/>
      <c r="J1551" s="185"/>
      <c r="K1551" s="186"/>
      <c r="L1551" s="118"/>
      <c r="M1551" s="118"/>
      <c r="N1551" s="118"/>
      <c r="O1551" s="118"/>
    </row>
    <row r="1552" spans="1:15" s="123" customFormat="1" ht="18.75">
      <c r="A1552" s="118"/>
      <c r="B1552" s="119"/>
      <c r="C1552" s="118"/>
      <c r="D1552" s="118"/>
      <c r="E1552" s="118"/>
      <c r="F1552" s="118"/>
      <c r="G1552" s="120"/>
      <c r="H1552" s="166"/>
      <c r="I1552" s="166"/>
      <c r="J1552" s="185"/>
      <c r="K1552" s="186"/>
      <c r="L1552" s="118"/>
      <c r="M1552" s="118"/>
      <c r="N1552" s="118"/>
      <c r="O1552" s="118"/>
    </row>
    <row r="1553" spans="1:15" ht="18.75">
      <c r="A1553" s="35"/>
      <c r="B1553" s="42"/>
      <c r="C1553" s="35"/>
      <c r="D1553" s="35"/>
      <c r="E1553" s="35"/>
      <c r="F1553" s="35"/>
      <c r="G1553" s="43"/>
      <c r="H1553" s="220"/>
      <c r="I1553" s="220"/>
      <c r="J1553" s="221"/>
      <c r="K1553" s="197"/>
      <c r="L1553" s="35"/>
      <c r="M1553" s="35"/>
      <c r="N1553" s="35"/>
      <c r="O1553" s="35"/>
    </row>
    <row r="1554" spans="1:15" ht="18.75">
      <c r="A1554" s="35"/>
      <c r="B1554" s="42"/>
      <c r="C1554" s="35"/>
      <c r="D1554" s="35"/>
      <c r="E1554" s="35"/>
      <c r="F1554" s="35"/>
      <c r="G1554" s="43"/>
      <c r="H1554" s="220"/>
      <c r="I1554" s="220"/>
      <c r="J1554" s="221"/>
      <c r="K1554" s="197"/>
      <c r="L1554" s="35"/>
      <c r="M1554" s="35"/>
      <c r="N1554" s="35"/>
      <c r="O1554" s="35"/>
    </row>
    <row r="1555" spans="1:15" s="123" customFormat="1" ht="81.75" customHeight="1">
      <c r="A1555" s="118"/>
      <c r="B1555" s="119"/>
      <c r="C1555" s="118"/>
      <c r="D1555" s="118"/>
      <c r="E1555" s="118"/>
      <c r="F1555" s="118"/>
      <c r="G1555" s="120"/>
      <c r="H1555" s="166"/>
      <c r="I1555" s="166"/>
      <c r="J1555" s="185"/>
      <c r="K1555" s="186"/>
      <c r="L1555" s="118"/>
      <c r="M1555" s="118"/>
      <c r="N1555" s="118"/>
      <c r="O1555" s="118"/>
    </row>
    <row r="1556" spans="1:15" ht="18.75">
      <c r="A1556" s="35"/>
      <c r="B1556" s="42"/>
      <c r="C1556" s="35"/>
      <c r="D1556" s="35"/>
      <c r="E1556" s="35"/>
      <c r="F1556" s="35"/>
      <c r="G1556" s="43"/>
      <c r="H1556" s="220"/>
      <c r="I1556" s="220"/>
      <c r="J1556" s="221"/>
      <c r="K1556" s="197"/>
      <c r="L1556" s="35"/>
      <c r="M1556" s="35"/>
      <c r="N1556" s="35"/>
      <c r="O1556" s="35"/>
    </row>
    <row r="1557" spans="1:15" ht="18.75">
      <c r="A1557" s="35"/>
      <c r="B1557" s="42"/>
      <c r="C1557" s="35"/>
      <c r="D1557" s="35"/>
      <c r="E1557" s="35"/>
      <c r="F1557" s="35"/>
      <c r="G1557" s="43"/>
      <c r="H1557" s="222"/>
      <c r="I1557" s="222"/>
      <c r="J1557" s="197"/>
      <c r="K1557" s="197"/>
      <c r="L1557" s="35"/>
      <c r="M1557" s="35"/>
      <c r="N1557" s="35"/>
      <c r="O1557" s="35"/>
    </row>
    <row r="1558" spans="1:15" s="123" customFormat="1" ht="18.75">
      <c r="A1558" s="118"/>
      <c r="B1558" s="119"/>
      <c r="C1558" s="118"/>
      <c r="D1558" s="118"/>
      <c r="E1558" s="118"/>
      <c r="F1558" s="118"/>
      <c r="G1558" s="120"/>
      <c r="H1558" s="166"/>
      <c r="I1558" s="166"/>
      <c r="J1558" s="185"/>
      <c r="K1558" s="186"/>
      <c r="L1558" s="118"/>
      <c r="M1558" s="118"/>
      <c r="N1558" s="118"/>
      <c r="O1558" s="118"/>
    </row>
    <row r="1559" spans="1:15" ht="18.75">
      <c r="A1559" s="35"/>
      <c r="B1559" s="42"/>
      <c r="C1559" s="35"/>
      <c r="D1559" s="35"/>
      <c r="E1559" s="35"/>
      <c r="F1559" s="35"/>
      <c r="G1559" s="43"/>
      <c r="H1559" s="220"/>
      <c r="I1559" s="220"/>
      <c r="J1559" s="221"/>
      <c r="K1559" s="197"/>
      <c r="L1559" s="35"/>
      <c r="M1559" s="35"/>
      <c r="N1559" s="35"/>
      <c r="O1559" s="35"/>
    </row>
    <row r="1560" spans="1:15" ht="18.75">
      <c r="A1560" s="35"/>
      <c r="B1560" s="42"/>
      <c r="C1560" s="35"/>
      <c r="D1560" s="35"/>
      <c r="E1560" s="35"/>
      <c r="F1560" s="35"/>
      <c r="G1560" s="43"/>
      <c r="H1560" s="220"/>
      <c r="I1560" s="220"/>
      <c r="J1560" s="221"/>
      <c r="K1560" s="197"/>
      <c r="L1560" s="35"/>
      <c r="M1560" s="35"/>
      <c r="N1560" s="35"/>
      <c r="O1560" s="35"/>
    </row>
    <row r="1561" spans="1:15" ht="18.75">
      <c r="A1561" s="35"/>
      <c r="B1561" s="42"/>
      <c r="C1561" s="35"/>
      <c r="D1561" s="35"/>
      <c r="E1561" s="35"/>
      <c r="F1561" s="35"/>
      <c r="G1561" s="43"/>
      <c r="H1561" s="220"/>
      <c r="I1561" s="220"/>
      <c r="J1561" s="221"/>
      <c r="K1561" s="197"/>
      <c r="L1561" s="35"/>
      <c r="M1561" s="35"/>
      <c r="N1561" s="35"/>
      <c r="O1561" s="35"/>
    </row>
    <row r="1562" spans="1:15" ht="18.75">
      <c r="A1562" s="35"/>
      <c r="B1562" s="42"/>
      <c r="C1562" s="35"/>
      <c r="D1562" s="35"/>
      <c r="E1562" s="35"/>
      <c r="F1562" s="35"/>
      <c r="G1562" s="43"/>
      <c r="H1562" s="220"/>
      <c r="I1562" s="220"/>
      <c r="J1562" s="221"/>
      <c r="K1562" s="197"/>
      <c r="L1562" s="35"/>
      <c r="M1562" s="35"/>
      <c r="N1562" s="35"/>
      <c r="O1562" s="35"/>
    </row>
    <row r="1563" spans="1:15" ht="18.75">
      <c r="A1563" s="35"/>
      <c r="B1563" s="42"/>
      <c r="C1563" s="35"/>
      <c r="D1563" s="35"/>
      <c r="E1563" s="35"/>
      <c r="F1563" s="35"/>
      <c r="G1563" s="43"/>
      <c r="H1563" s="222"/>
      <c r="I1563" s="222"/>
      <c r="J1563" s="197"/>
      <c r="K1563" s="197"/>
      <c r="L1563" s="35"/>
      <c r="M1563" s="35"/>
      <c r="N1563" s="35"/>
      <c r="O1563" s="35"/>
    </row>
    <row r="1564" spans="1:15" ht="18.75">
      <c r="A1564" s="35"/>
      <c r="B1564" s="42"/>
      <c r="C1564" s="35"/>
      <c r="D1564" s="35"/>
      <c r="E1564" s="35"/>
      <c r="F1564" s="35"/>
      <c r="G1564" s="43"/>
      <c r="H1564" s="220"/>
      <c r="I1564" s="220"/>
      <c r="J1564" s="221"/>
      <c r="K1564" s="197"/>
      <c r="L1564" s="35"/>
      <c r="M1564" s="35"/>
      <c r="N1564" s="35"/>
      <c r="O1564" s="35"/>
    </row>
    <row r="1565" spans="1:15" ht="18.75">
      <c r="A1565" s="35"/>
      <c r="B1565" s="42"/>
      <c r="C1565" s="35"/>
      <c r="D1565" s="35"/>
      <c r="E1565" s="35"/>
      <c r="F1565" s="35"/>
      <c r="G1565" s="43"/>
      <c r="H1565" s="220"/>
      <c r="I1565" s="220"/>
      <c r="J1565" s="221"/>
      <c r="K1565" s="197"/>
      <c r="L1565" s="35"/>
      <c r="M1565" s="35"/>
      <c r="N1565" s="35"/>
      <c r="O1565" s="35"/>
    </row>
    <row r="1566" spans="1:15" ht="18.75">
      <c r="A1566" s="35"/>
      <c r="B1566" s="42"/>
      <c r="C1566" s="35"/>
      <c r="D1566" s="35"/>
      <c r="E1566" s="35"/>
      <c r="F1566" s="35"/>
      <c r="G1566" s="43"/>
      <c r="H1566" s="220"/>
      <c r="I1566" s="220"/>
      <c r="J1566" s="221"/>
      <c r="K1566" s="197"/>
      <c r="L1566" s="35"/>
      <c r="M1566" s="35"/>
      <c r="N1566" s="35"/>
      <c r="O1566" s="35"/>
    </row>
    <row r="1567" spans="1:15" ht="18.75">
      <c r="A1567" s="35"/>
      <c r="B1567" s="42"/>
      <c r="C1567" s="35"/>
      <c r="D1567" s="35"/>
      <c r="E1567" s="35"/>
      <c r="F1567" s="35"/>
      <c r="G1567" s="43"/>
      <c r="H1567" s="220"/>
      <c r="I1567" s="220"/>
      <c r="J1567" s="221"/>
      <c r="K1567" s="197"/>
      <c r="L1567" s="35"/>
      <c r="M1567" s="35"/>
      <c r="N1567" s="35"/>
      <c r="O1567" s="35"/>
    </row>
    <row r="1568" spans="1:15" s="123" customFormat="1" ht="18.75">
      <c r="A1568" s="118"/>
      <c r="B1568" s="119"/>
      <c r="C1568" s="118"/>
      <c r="D1568" s="118"/>
      <c r="E1568" s="118"/>
      <c r="F1568" s="118"/>
      <c r="G1568" s="120"/>
      <c r="H1568" s="166"/>
      <c r="I1568" s="166"/>
      <c r="J1568" s="185"/>
      <c r="K1568" s="186"/>
      <c r="L1568" s="118"/>
      <c r="M1568" s="118"/>
      <c r="N1568" s="118"/>
      <c r="O1568" s="118"/>
    </row>
    <row r="1569" spans="1:15" ht="18.75">
      <c r="A1569" s="35"/>
      <c r="B1569" s="42"/>
      <c r="C1569" s="35"/>
      <c r="D1569" s="35"/>
      <c r="E1569" s="35"/>
      <c r="F1569" s="35"/>
      <c r="G1569" s="43"/>
      <c r="H1569" s="220"/>
      <c r="I1569" s="220"/>
      <c r="J1569" s="221"/>
      <c r="K1569" s="197"/>
      <c r="L1569" s="35"/>
      <c r="M1569" s="35"/>
      <c r="N1569" s="35"/>
      <c r="O1569" s="35"/>
    </row>
    <row r="1570" spans="1:15" ht="18.75">
      <c r="A1570" s="35"/>
      <c r="B1570" s="42"/>
      <c r="C1570" s="35"/>
      <c r="D1570" s="35"/>
      <c r="E1570" s="35"/>
      <c r="F1570" s="35"/>
      <c r="G1570" s="43"/>
      <c r="H1570" s="222"/>
      <c r="I1570" s="222"/>
      <c r="J1570" s="197"/>
      <c r="K1570" s="197"/>
      <c r="L1570" s="35"/>
      <c r="M1570" s="35"/>
      <c r="N1570" s="35"/>
      <c r="O1570" s="35"/>
    </row>
    <row r="1571" spans="1:15" s="123" customFormat="1" ht="18.75">
      <c r="A1571" s="118"/>
      <c r="B1571" s="119"/>
      <c r="C1571" s="118"/>
      <c r="D1571" s="118"/>
      <c r="E1571" s="118"/>
      <c r="F1571" s="118"/>
      <c r="G1571" s="120"/>
      <c r="H1571" s="166"/>
      <c r="I1571" s="166"/>
      <c r="J1571" s="185"/>
      <c r="K1571" s="186"/>
      <c r="L1571" s="118"/>
      <c r="M1571" s="118"/>
      <c r="N1571" s="118"/>
      <c r="O1571" s="118"/>
    </row>
    <row r="1572" spans="1:15" s="123" customFormat="1" ht="18.75">
      <c r="A1572" s="118"/>
      <c r="B1572" s="119"/>
      <c r="C1572" s="118"/>
      <c r="D1572" s="118"/>
      <c r="E1572" s="118"/>
      <c r="F1572" s="118"/>
      <c r="G1572" s="120"/>
      <c r="H1572" s="166"/>
      <c r="I1572" s="166"/>
      <c r="J1572" s="185"/>
      <c r="K1572" s="186"/>
      <c r="L1572" s="118"/>
      <c r="M1572" s="118"/>
      <c r="N1572" s="118"/>
      <c r="O1572" s="118"/>
    </row>
    <row r="1573" spans="1:15" ht="18.75">
      <c r="A1573" s="35"/>
      <c r="B1573" s="42"/>
      <c r="C1573" s="35"/>
      <c r="D1573" s="57"/>
      <c r="E1573" s="35"/>
      <c r="F1573" s="35"/>
      <c r="G1573" s="43"/>
      <c r="H1573" s="220"/>
      <c r="I1573" s="220"/>
      <c r="J1573" s="221"/>
      <c r="K1573" s="197"/>
      <c r="L1573" s="35"/>
      <c r="M1573" s="35"/>
      <c r="N1573" s="35"/>
      <c r="O1573" s="35"/>
    </row>
    <row r="1574" spans="1:15" ht="18.75">
      <c r="A1574" s="35"/>
      <c r="B1574" s="42"/>
      <c r="C1574" s="35"/>
      <c r="D1574" s="57"/>
      <c r="E1574" s="35"/>
      <c r="F1574" s="35"/>
      <c r="G1574" s="43"/>
      <c r="H1574" s="220"/>
      <c r="I1574" s="220"/>
      <c r="J1574" s="221"/>
      <c r="K1574" s="197"/>
      <c r="L1574" s="35"/>
      <c r="M1574" s="35"/>
      <c r="N1574" s="35"/>
      <c r="O1574" s="35"/>
    </row>
    <row r="1575" spans="1:15" ht="18.75">
      <c r="A1575" s="35"/>
      <c r="B1575" s="42"/>
      <c r="C1575" s="35"/>
      <c r="D1575" s="57"/>
      <c r="E1575" s="35"/>
      <c r="F1575" s="35"/>
      <c r="G1575" s="43"/>
      <c r="H1575" s="220"/>
      <c r="I1575" s="220"/>
      <c r="J1575" s="221"/>
      <c r="K1575" s="197"/>
      <c r="L1575" s="35"/>
      <c r="M1575" s="35"/>
      <c r="N1575" s="35"/>
      <c r="O1575" s="35"/>
    </row>
    <row r="1576" spans="1:15" ht="18.75">
      <c r="A1576" s="35"/>
      <c r="B1576" s="42"/>
      <c r="C1576" s="35"/>
      <c r="D1576" s="35"/>
      <c r="E1576" s="35"/>
      <c r="F1576" s="35"/>
      <c r="G1576" s="43"/>
      <c r="H1576" s="222"/>
      <c r="I1576" s="222"/>
      <c r="J1576" s="197"/>
      <c r="K1576" s="197"/>
      <c r="L1576" s="35"/>
      <c r="M1576" s="35"/>
      <c r="N1576" s="35"/>
      <c r="O1576" s="35"/>
    </row>
    <row r="1577" spans="1:15" s="123" customFormat="1" ht="18.75">
      <c r="A1577" s="118"/>
      <c r="B1577" s="119"/>
      <c r="C1577" s="118"/>
      <c r="D1577" s="118"/>
      <c r="E1577" s="118"/>
      <c r="F1577" s="118"/>
      <c r="G1577" s="120"/>
      <c r="H1577" s="166"/>
      <c r="I1577" s="166"/>
      <c r="J1577" s="185"/>
      <c r="K1577" s="186"/>
      <c r="L1577" s="118"/>
      <c r="M1577" s="118"/>
      <c r="N1577" s="118"/>
      <c r="O1577" s="118"/>
    </row>
    <row r="1578" spans="1:15" s="123" customFormat="1" ht="18.75">
      <c r="A1578" s="118"/>
      <c r="B1578" s="119"/>
      <c r="C1578" s="118"/>
      <c r="D1578" s="118"/>
      <c r="E1578" s="118"/>
      <c r="F1578" s="118"/>
      <c r="G1578" s="120"/>
      <c r="H1578" s="166"/>
      <c r="I1578" s="166"/>
      <c r="J1578" s="185"/>
      <c r="K1578" s="186"/>
      <c r="L1578" s="118"/>
      <c r="M1578" s="118"/>
      <c r="N1578" s="118"/>
      <c r="O1578" s="118"/>
    </row>
    <row r="1579" spans="1:15" s="123" customFormat="1" ht="18.75">
      <c r="A1579" s="118"/>
      <c r="B1579" s="119"/>
      <c r="C1579" s="118"/>
      <c r="D1579" s="118"/>
      <c r="E1579" s="118"/>
      <c r="F1579" s="118"/>
      <c r="G1579" s="120"/>
      <c r="H1579" s="166"/>
      <c r="I1579" s="166"/>
      <c r="J1579" s="185"/>
      <c r="K1579" s="186"/>
      <c r="L1579" s="118"/>
      <c r="M1579" s="118"/>
      <c r="N1579" s="118"/>
      <c r="O1579" s="118"/>
    </row>
    <row r="1580" spans="1:15" ht="18.75">
      <c r="A1580" s="35"/>
      <c r="B1580" s="42"/>
      <c r="C1580" s="35"/>
      <c r="D1580" s="35"/>
      <c r="E1580" s="35"/>
      <c r="F1580" s="35"/>
      <c r="G1580" s="43"/>
      <c r="H1580" s="220"/>
      <c r="I1580" s="220"/>
      <c r="J1580" s="221"/>
      <c r="K1580" s="197"/>
      <c r="L1580" s="35"/>
      <c r="M1580" s="35"/>
      <c r="N1580" s="35"/>
      <c r="O1580" s="35"/>
    </row>
    <row r="1581" spans="1:15" ht="18.75">
      <c r="A1581" s="35"/>
      <c r="B1581" s="42"/>
      <c r="C1581" s="35"/>
      <c r="D1581" s="35"/>
      <c r="E1581" s="35"/>
      <c r="F1581" s="35"/>
      <c r="G1581" s="43"/>
      <c r="H1581" s="220"/>
      <c r="I1581" s="220"/>
      <c r="J1581" s="221"/>
      <c r="K1581" s="197"/>
      <c r="L1581" s="35"/>
      <c r="M1581" s="35"/>
      <c r="N1581" s="35"/>
      <c r="O1581" s="35"/>
    </row>
    <row r="1582" spans="1:15" s="123" customFormat="1" ht="18.75">
      <c r="A1582" s="118"/>
      <c r="B1582" s="119"/>
      <c r="C1582" s="118"/>
      <c r="D1582" s="118"/>
      <c r="E1582" s="118"/>
      <c r="F1582" s="118"/>
      <c r="G1582" s="120"/>
      <c r="H1582" s="166"/>
      <c r="I1582" s="166"/>
      <c r="J1582" s="185"/>
      <c r="K1582" s="186"/>
      <c r="L1582" s="118"/>
      <c r="M1582" s="118"/>
      <c r="N1582" s="118"/>
      <c r="O1582" s="118"/>
    </row>
    <row r="1583" spans="1:15" s="123" customFormat="1" ht="18.75">
      <c r="A1583" s="118"/>
      <c r="B1583" s="119"/>
      <c r="C1583" s="118"/>
      <c r="D1583" s="118"/>
      <c r="E1583" s="118"/>
      <c r="F1583" s="118"/>
      <c r="G1583" s="120"/>
      <c r="H1583" s="166"/>
      <c r="I1583" s="166"/>
      <c r="J1583" s="185"/>
      <c r="K1583" s="186"/>
      <c r="L1583" s="118"/>
      <c r="M1583" s="118"/>
      <c r="N1583" s="118"/>
      <c r="O1583" s="118"/>
    </row>
    <row r="1584" spans="1:15" ht="18.75">
      <c r="A1584" s="35"/>
      <c r="B1584" s="42"/>
      <c r="C1584" s="35"/>
      <c r="D1584" s="35"/>
      <c r="E1584" s="35"/>
      <c r="F1584" s="35"/>
      <c r="G1584" s="43"/>
      <c r="H1584" s="222"/>
      <c r="I1584" s="222"/>
      <c r="J1584" s="197"/>
      <c r="K1584" s="197"/>
      <c r="L1584" s="35"/>
      <c r="M1584" s="35"/>
      <c r="N1584" s="35"/>
      <c r="O1584" s="35"/>
    </row>
    <row r="1585" spans="1:15" s="123" customFormat="1" ht="18.75">
      <c r="A1585" s="118"/>
      <c r="B1585" s="119"/>
      <c r="C1585" s="118"/>
      <c r="D1585" s="118"/>
      <c r="E1585" s="118"/>
      <c r="F1585" s="118"/>
      <c r="G1585" s="120"/>
      <c r="H1585" s="166"/>
      <c r="I1585" s="166"/>
      <c r="J1585" s="185"/>
      <c r="K1585" s="186"/>
      <c r="L1585" s="118"/>
      <c r="M1585" s="118"/>
      <c r="N1585" s="118"/>
      <c r="O1585" s="118"/>
    </row>
    <row r="1586" spans="1:15" ht="18.75">
      <c r="A1586" s="35"/>
      <c r="B1586" s="42"/>
      <c r="C1586" s="35"/>
      <c r="D1586" s="35"/>
      <c r="E1586" s="28"/>
      <c r="F1586" s="35"/>
      <c r="G1586" s="43"/>
      <c r="H1586" s="220"/>
      <c r="I1586" s="220"/>
      <c r="J1586" s="221"/>
      <c r="K1586" s="197"/>
      <c r="L1586" s="35"/>
      <c r="M1586" s="35"/>
      <c r="N1586" s="35"/>
      <c r="O1586" s="35"/>
    </row>
    <row r="1587" spans="1:15" ht="18.75">
      <c r="A1587" s="35"/>
      <c r="B1587" s="42"/>
      <c r="C1587" s="35"/>
      <c r="D1587" s="35"/>
      <c r="E1587" s="35"/>
      <c r="F1587" s="35"/>
      <c r="G1587" s="43"/>
      <c r="H1587" s="220"/>
      <c r="I1587" s="220"/>
      <c r="J1587" s="221"/>
      <c r="K1587" s="197"/>
      <c r="L1587" s="35"/>
      <c r="M1587" s="35"/>
      <c r="N1587" s="35"/>
      <c r="O1587" s="35"/>
    </row>
    <row r="1588" spans="1:15" ht="18.75">
      <c r="A1588" s="35"/>
      <c r="B1588" s="42"/>
      <c r="C1588" s="35"/>
      <c r="D1588" s="35"/>
      <c r="E1588" s="35"/>
      <c r="F1588" s="35"/>
      <c r="G1588" s="43"/>
      <c r="H1588" s="220"/>
      <c r="I1588" s="220"/>
      <c r="J1588" s="221"/>
      <c r="K1588" s="197"/>
      <c r="L1588" s="35"/>
      <c r="M1588" s="35"/>
      <c r="N1588" s="35"/>
      <c r="O1588" s="35"/>
    </row>
    <row r="1589" spans="1:15" ht="18.75">
      <c r="A1589" s="35"/>
      <c r="B1589" s="42"/>
      <c r="C1589" s="35"/>
      <c r="D1589" s="35"/>
      <c r="E1589" s="35"/>
      <c r="F1589" s="35"/>
      <c r="G1589" s="43"/>
      <c r="H1589" s="220"/>
      <c r="I1589" s="220"/>
      <c r="J1589" s="221"/>
      <c r="K1589" s="197"/>
      <c r="L1589" s="35"/>
      <c r="M1589" s="35"/>
      <c r="N1589" s="35"/>
      <c r="O1589" s="35"/>
    </row>
    <row r="1590" spans="1:15" s="123" customFormat="1" ht="18.75">
      <c r="A1590" s="118"/>
      <c r="B1590" s="119"/>
      <c r="C1590" s="118"/>
      <c r="D1590" s="118"/>
      <c r="E1590" s="118"/>
      <c r="F1590" s="118"/>
      <c r="G1590" s="120"/>
      <c r="H1590" s="166"/>
      <c r="I1590" s="166"/>
      <c r="J1590" s="185"/>
      <c r="K1590" s="186"/>
      <c r="L1590" s="118"/>
      <c r="M1590" s="118"/>
      <c r="N1590" s="118"/>
      <c r="O1590" s="118"/>
    </row>
    <row r="1591" spans="1:15" s="123" customFormat="1" ht="18.75">
      <c r="A1591" s="118"/>
      <c r="B1591" s="119"/>
      <c r="C1591" s="118"/>
      <c r="D1591" s="118"/>
      <c r="E1591" s="118"/>
      <c r="F1591" s="118"/>
      <c r="G1591" s="120"/>
      <c r="H1591" s="166"/>
      <c r="I1591" s="166"/>
      <c r="J1591" s="185"/>
      <c r="K1591" s="186"/>
      <c r="L1591" s="118"/>
      <c r="M1591" s="118"/>
      <c r="N1591" s="118"/>
      <c r="O1591" s="118"/>
    </row>
    <row r="1592" spans="1:15" ht="18.75">
      <c r="A1592" s="35"/>
      <c r="B1592" s="42"/>
      <c r="C1592" s="35"/>
      <c r="D1592" s="35"/>
      <c r="E1592" s="35"/>
      <c r="F1592" s="35"/>
      <c r="G1592" s="43"/>
      <c r="H1592" s="222"/>
      <c r="I1592" s="222"/>
      <c r="J1592" s="197"/>
      <c r="K1592" s="197"/>
      <c r="L1592" s="35"/>
      <c r="M1592" s="35"/>
      <c r="N1592" s="35"/>
      <c r="O1592" s="35"/>
    </row>
    <row r="1593" spans="1:15" ht="18.75">
      <c r="A1593" s="35"/>
      <c r="B1593" s="42"/>
      <c r="C1593" s="35"/>
      <c r="D1593" s="35"/>
      <c r="E1593" s="35"/>
      <c r="F1593" s="35"/>
      <c r="G1593" s="43"/>
      <c r="H1593" s="220"/>
      <c r="I1593" s="220"/>
      <c r="J1593" s="221"/>
      <c r="K1593" s="197"/>
      <c r="L1593" s="35"/>
      <c r="M1593" s="35"/>
      <c r="N1593" s="35"/>
      <c r="O1593" s="35"/>
    </row>
    <row r="1594" spans="1:15" ht="18.75">
      <c r="A1594" s="35"/>
      <c r="B1594" s="42"/>
      <c r="C1594" s="35"/>
      <c r="D1594" s="35"/>
      <c r="E1594" s="35"/>
      <c r="F1594" s="35"/>
      <c r="G1594" s="43"/>
      <c r="H1594" s="220"/>
      <c r="I1594" s="220"/>
      <c r="J1594" s="221"/>
      <c r="K1594" s="197"/>
      <c r="L1594" s="35"/>
      <c r="M1594" s="35"/>
      <c r="N1594" s="35"/>
      <c r="O1594" s="35"/>
    </row>
    <row r="1595" spans="1:15" s="123" customFormat="1" ht="18.75">
      <c r="A1595" s="118"/>
      <c r="B1595" s="119"/>
      <c r="C1595" s="118"/>
      <c r="D1595" s="118"/>
      <c r="E1595" s="118"/>
      <c r="F1595" s="118"/>
      <c r="G1595" s="120"/>
      <c r="H1595" s="166"/>
      <c r="I1595" s="166"/>
      <c r="J1595" s="185"/>
      <c r="K1595" s="186"/>
      <c r="L1595" s="118"/>
      <c r="M1595" s="118"/>
      <c r="N1595" s="118"/>
      <c r="O1595" s="118"/>
    </row>
    <row r="1596" spans="1:15" ht="18.75">
      <c r="A1596" s="35"/>
      <c r="B1596" s="42"/>
      <c r="C1596" s="35"/>
      <c r="D1596" s="35"/>
      <c r="E1596" s="35"/>
      <c r="F1596" s="35"/>
      <c r="G1596" s="43"/>
      <c r="H1596" s="220"/>
      <c r="I1596" s="220"/>
      <c r="J1596" s="221"/>
      <c r="K1596" s="197"/>
      <c r="L1596" s="35"/>
      <c r="M1596" s="35"/>
      <c r="N1596" s="35"/>
      <c r="O1596" s="35"/>
    </row>
    <row r="1597" spans="1:15" ht="18.75">
      <c r="A1597" s="35"/>
      <c r="B1597" s="43"/>
      <c r="C1597" s="35"/>
      <c r="D1597" s="35"/>
      <c r="E1597" s="35"/>
      <c r="F1597" s="35"/>
      <c r="G1597" s="43"/>
      <c r="H1597" s="222"/>
      <c r="I1597" s="222"/>
      <c r="J1597" s="197"/>
      <c r="K1597" s="197"/>
      <c r="L1597" s="35"/>
      <c r="M1597" s="35"/>
      <c r="N1597" s="35"/>
      <c r="O1597" s="35"/>
    </row>
    <row r="1598" spans="1:15" s="123" customFormat="1" ht="18.75">
      <c r="A1598" s="118"/>
      <c r="B1598" s="119"/>
      <c r="C1598" s="118"/>
      <c r="D1598" s="118"/>
      <c r="E1598" s="118"/>
      <c r="F1598" s="118"/>
      <c r="G1598" s="120"/>
      <c r="H1598" s="166"/>
      <c r="I1598" s="166"/>
      <c r="J1598" s="185"/>
      <c r="K1598" s="186"/>
      <c r="L1598" s="118"/>
      <c r="M1598" s="118"/>
      <c r="N1598" s="118"/>
      <c r="O1598" s="118"/>
    </row>
    <row r="1599" spans="1:15" s="123" customFormat="1" ht="18.75">
      <c r="A1599" s="118"/>
      <c r="B1599" s="119"/>
      <c r="C1599" s="118"/>
      <c r="D1599" s="118"/>
      <c r="E1599" s="118"/>
      <c r="F1599" s="118"/>
      <c r="G1599" s="120"/>
      <c r="H1599" s="166"/>
      <c r="I1599" s="166"/>
      <c r="J1599" s="185"/>
      <c r="K1599" s="186"/>
      <c r="L1599" s="118"/>
      <c r="M1599" s="118"/>
      <c r="N1599" s="118"/>
      <c r="O1599" s="118"/>
    </row>
    <row r="1600" spans="1:15" ht="18.75">
      <c r="A1600" s="35"/>
      <c r="B1600" s="42"/>
      <c r="C1600" s="35"/>
      <c r="D1600" s="35"/>
      <c r="E1600" s="28"/>
      <c r="F1600" s="35"/>
      <c r="G1600" s="43"/>
      <c r="H1600" s="220"/>
      <c r="I1600" s="220"/>
      <c r="J1600" s="221"/>
      <c r="K1600" s="197"/>
      <c r="L1600" s="35"/>
      <c r="M1600" s="35"/>
      <c r="N1600" s="35"/>
      <c r="O1600" s="35"/>
    </row>
    <row r="1601" spans="1:15" ht="18.75">
      <c r="A1601" s="35"/>
      <c r="B1601" s="42"/>
      <c r="C1601" s="35"/>
      <c r="D1601" s="35"/>
      <c r="E1601" s="35"/>
      <c r="F1601" s="35"/>
      <c r="G1601" s="43"/>
      <c r="H1601" s="220"/>
      <c r="I1601" s="220"/>
      <c r="J1601" s="221"/>
      <c r="K1601" s="197"/>
      <c r="L1601" s="35"/>
      <c r="M1601" s="35"/>
      <c r="N1601" s="35"/>
      <c r="O1601" s="35"/>
    </row>
    <row r="1602" spans="1:15" ht="18.75">
      <c r="A1602" s="35"/>
      <c r="B1602" s="42"/>
      <c r="C1602" s="35"/>
      <c r="D1602" s="35"/>
      <c r="E1602" s="35"/>
      <c r="F1602" s="35"/>
      <c r="G1602" s="43"/>
      <c r="H1602" s="220"/>
      <c r="I1602" s="220"/>
      <c r="J1602" s="221"/>
      <c r="K1602" s="197"/>
      <c r="L1602" s="35"/>
      <c r="M1602" s="35"/>
      <c r="N1602" s="35"/>
      <c r="O1602" s="35"/>
    </row>
    <row r="1603" spans="1:15" ht="18.75">
      <c r="A1603" s="35"/>
      <c r="B1603" s="43"/>
      <c r="C1603" s="35"/>
      <c r="D1603" s="35"/>
      <c r="E1603" s="35"/>
      <c r="F1603" s="35"/>
      <c r="G1603" s="43"/>
      <c r="H1603" s="222"/>
      <c r="I1603" s="222"/>
      <c r="J1603" s="197"/>
      <c r="K1603" s="197"/>
      <c r="L1603" s="35"/>
      <c r="M1603" s="35"/>
      <c r="N1603" s="35"/>
      <c r="O1603" s="35"/>
    </row>
    <row r="1604" spans="1:15" s="123" customFormat="1" ht="18.75">
      <c r="A1604" s="118"/>
      <c r="B1604" s="119"/>
      <c r="C1604" s="118"/>
      <c r="D1604" s="118"/>
      <c r="E1604" s="118"/>
      <c r="F1604" s="118"/>
      <c r="G1604" s="120"/>
      <c r="H1604" s="166"/>
      <c r="I1604" s="166"/>
      <c r="J1604" s="185"/>
      <c r="K1604" s="186"/>
      <c r="L1604" s="118"/>
      <c r="M1604" s="118"/>
      <c r="N1604" s="118"/>
      <c r="O1604" s="118"/>
    </row>
    <row r="1605" spans="1:15" s="123" customFormat="1" ht="18.75">
      <c r="A1605" s="118"/>
      <c r="B1605" s="119"/>
      <c r="C1605" s="118"/>
      <c r="D1605" s="118"/>
      <c r="E1605" s="118"/>
      <c r="F1605" s="118"/>
      <c r="G1605" s="120"/>
      <c r="H1605" s="166"/>
      <c r="I1605" s="166"/>
      <c r="J1605" s="185"/>
      <c r="K1605" s="186"/>
      <c r="L1605" s="118"/>
      <c r="M1605" s="118"/>
      <c r="N1605" s="118"/>
      <c r="O1605" s="118"/>
    </row>
    <row r="1606" spans="1:15" ht="18.75">
      <c r="A1606" s="35"/>
      <c r="B1606" s="43"/>
      <c r="C1606" s="35"/>
      <c r="D1606" s="35"/>
      <c r="E1606" s="35"/>
      <c r="F1606" s="35"/>
      <c r="G1606" s="43"/>
      <c r="H1606" s="220"/>
      <c r="I1606" s="220"/>
      <c r="J1606" s="221"/>
      <c r="K1606" s="197"/>
      <c r="L1606" s="35"/>
      <c r="M1606" s="35"/>
      <c r="N1606" s="35"/>
      <c r="O1606" s="35"/>
    </row>
    <row r="1607" spans="1:15" ht="18.75">
      <c r="A1607" s="35"/>
      <c r="B1607" s="43"/>
      <c r="C1607" s="35"/>
      <c r="D1607" s="35"/>
      <c r="E1607" s="35"/>
      <c r="F1607" s="35"/>
      <c r="G1607" s="43"/>
      <c r="H1607" s="220"/>
      <c r="I1607" s="220"/>
      <c r="J1607" s="221"/>
      <c r="K1607" s="197"/>
      <c r="L1607" s="35"/>
      <c r="M1607" s="35"/>
      <c r="N1607" s="35"/>
      <c r="O1607" s="35"/>
    </row>
    <row r="1608" spans="1:15" ht="18.75">
      <c r="A1608" s="35"/>
      <c r="B1608" s="43"/>
      <c r="C1608" s="35"/>
      <c r="D1608" s="35"/>
      <c r="E1608" s="35"/>
      <c r="F1608" s="35"/>
      <c r="G1608" s="43"/>
      <c r="H1608" s="222"/>
      <c r="I1608" s="222"/>
      <c r="J1608" s="197"/>
      <c r="K1608" s="197"/>
      <c r="L1608" s="35"/>
      <c r="M1608" s="35"/>
      <c r="N1608" s="35"/>
      <c r="O1608" s="35"/>
    </row>
    <row r="1609" spans="1:15" ht="18.75">
      <c r="A1609" s="35"/>
      <c r="B1609" s="42"/>
      <c r="C1609" s="35"/>
      <c r="D1609" s="35"/>
      <c r="E1609" s="35"/>
      <c r="F1609" s="35"/>
      <c r="G1609" s="43"/>
      <c r="H1609" s="220"/>
      <c r="I1609" s="220"/>
      <c r="J1609" s="221"/>
      <c r="K1609" s="197"/>
      <c r="L1609" s="35"/>
      <c r="M1609" s="35"/>
      <c r="N1609" s="35"/>
      <c r="O1609" s="35"/>
    </row>
    <row r="1610" spans="1:15" ht="18.75">
      <c r="A1610" s="35"/>
      <c r="B1610" s="42"/>
      <c r="C1610" s="35"/>
      <c r="D1610" s="35"/>
      <c r="E1610" s="35"/>
      <c r="F1610" s="35"/>
      <c r="G1610" s="43"/>
      <c r="H1610" s="220"/>
      <c r="I1610" s="220"/>
      <c r="J1610" s="221"/>
      <c r="K1610" s="197"/>
      <c r="L1610" s="35"/>
      <c r="M1610" s="35"/>
      <c r="N1610" s="35"/>
      <c r="O1610" s="35"/>
    </row>
    <row r="1611" spans="1:15" s="123" customFormat="1" ht="18.75">
      <c r="A1611" s="118"/>
      <c r="B1611" s="119"/>
      <c r="C1611" s="118"/>
      <c r="D1611" s="118"/>
      <c r="E1611" s="118"/>
      <c r="F1611" s="118"/>
      <c r="G1611" s="120"/>
      <c r="H1611" s="166"/>
      <c r="I1611" s="166"/>
      <c r="J1611" s="185"/>
      <c r="K1611" s="186"/>
      <c r="L1611" s="118"/>
      <c r="M1611" s="118"/>
      <c r="N1611" s="118"/>
      <c r="O1611" s="118"/>
    </row>
    <row r="1612" spans="1:15" ht="18.75">
      <c r="A1612" s="35"/>
      <c r="B1612" s="43"/>
      <c r="C1612" s="35"/>
      <c r="D1612" s="35"/>
      <c r="E1612" s="35"/>
      <c r="F1612" s="35"/>
      <c r="G1612" s="43"/>
      <c r="H1612" s="220"/>
      <c r="I1612" s="220"/>
      <c r="J1612" s="221"/>
      <c r="K1612" s="197"/>
      <c r="L1612" s="35"/>
      <c r="M1612" s="35"/>
      <c r="N1612" s="35"/>
      <c r="O1612" s="35"/>
    </row>
    <row r="1613" spans="1:15" ht="18.75">
      <c r="A1613" s="35"/>
      <c r="B1613" s="43"/>
      <c r="C1613" s="35"/>
      <c r="D1613" s="35"/>
      <c r="E1613" s="35"/>
      <c r="F1613" s="35"/>
      <c r="G1613" s="43"/>
      <c r="H1613" s="222"/>
      <c r="I1613" s="222"/>
      <c r="J1613" s="197"/>
      <c r="K1613" s="197"/>
      <c r="L1613" s="35"/>
      <c r="M1613" s="35"/>
      <c r="N1613" s="35"/>
      <c r="O1613" s="35"/>
    </row>
    <row r="1614" spans="1:15" ht="18.75">
      <c r="A1614" s="35"/>
      <c r="B1614" s="42"/>
      <c r="C1614" s="35"/>
      <c r="D1614" s="26"/>
      <c r="E1614" s="35"/>
      <c r="F1614" s="35"/>
      <c r="G1614" s="43"/>
      <c r="H1614" s="220"/>
      <c r="I1614" s="220"/>
      <c r="J1614" s="221"/>
      <c r="K1614" s="197"/>
      <c r="L1614" s="35"/>
      <c r="M1614" s="35"/>
      <c r="N1614" s="35"/>
      <c r="O1614" s="35"/>
    </row>
    <row r="1615" spans="1:15" s="123" customFormat="1" ht="18.75">
      <c r="A1615" s="133"/>
      <c r="B1615" s="119"/>
      <c r="C1615" s="118"/>
      <c r="D1615" s="134"/>
      <c r="E1615" s="118"/>
      <c r="F1615" s="118"/>
      <c r="G1615" s="120"/>
      <c r="H1615" s="148"/>
      <c r="I1615" s="148"/>
      <c r="J1615" s="225"/>
      <c r="K1615" s="186"/>
      <c r="L1615" s="133"/>
      <c r="M1615" s="133"/>
      <c r="N1615" s="133"/>
      <c r="O1615" s="118"/>
    </row>
    <row r="1616" spans="1:15" s="137" customFormat="1" ht="18.75">
      <c r="A1616" s="133"/>
      <c r="B1616" s="119"/>
      <c r="C1616" s="118"/>
      <c r="D1616" s="134"/>
      <c r="E1616" s="118"/>
      <c r="F1616" s="118"/>
      <c r="G1616" s="120"/>
      <c r="H1616" s="148"/>
      <c r="I1616" s="148"/>
      <c r="J1616" s="225"/>
      <c r="K1616" s="186"/>
      <c r="L1616" s="133"/>
      <c r="M1616" s="133"/>
      <c r="N1616" s="133"/>
      <c r="O1616" s="118"/>
    </row>
    <row r="1617" spans="1:15" s="34" customFormat="1" ht="18.75">
      <c r="A1617" s="7"/>
      <c r="B1617" s="7"/>
      <c r="C1617" s="7"/>
      <c r="D1617" s="7"/>
      <c r="E1617" s="7"/>
      <c r="F1617" s="7"/>
      <c r="G1617" s="7"/>
      <c r="H1617" s="210"/>
      <c r="I1617" s="210"/>
      <c r="J1617" s="210"/>
      <c r="K1617" s="210"/>
      <c r="L1617" s="7"/>
      <c r="M1617" s="7"/>
      <c r="N1617" s="7"/>
      <c r="O1617" s="7"/>
    </row>
    <row r="1618" spans="1:15" ht="18.75">
      <c r="A1618" s="35"/>
      <c r="B1618" s="42"/>
      <c r="C1618" s="35"/>
      <c r="D1618" s="35"/>
      <c r="E1618" s="35"/>
      <c r="F1618" s="35"/>
      <c r="G1618" s="43"/>
      <c r="H1618" s="222"/>
      <c r="I1618" s="222"/>
      <c r="J1618" s="197"/>
      <c r="K1618" s="197"/>
      <c r="L1618" s="35"/>
      <c r="M1618" s="35"/>
      <c r="N1618" s="35"/>
      <c r="O1618" s="35"/>
    </row>
    <row r="1619" spans="1:15" s="123" customFormat="1" ht="18.75">
      <c r="A1619" s="118"/>
      <c r="B1619" s="119"/>
      <c r="C1619" s="118"/>
      <c r="D1619" s="132"/>
      <c r="E1619" s="118"/>
      <c r="F1619" s="118"/>
      <c r="G1619" s="120"/>
      <c r="H1619" s="166"/>
      <c r="I1619" s="166"/>
      <c r="J1619" s="185"/>
      <c r="K1619" s="186"/>
      <c r="L1619" s="118"/>
      <c r="M1619" s="118"/>
      <c r="N1619" s="118"/>
      <c r="O1619" s="118"/>
    </row>
    <row r="1620" spans="1:15" s="123" customFormat="1" ht="18.75">
      <c r="A1620" s="118"/>
      <c r="B1620" s="119"/>
      <c r="C1620" s="118"/>
      <c r="D1620" s="132"/>
      <c r="E1620" s="118"/>
      <c r="F1620" s="118"/>
      <c r="G1620" s="120"/>
      <c r="H1620" s="166"/>
      <c r="I1620" s="166"/>
      <c r="J1620" s="185"/>
      <c r="K1620" s="186"/>
      <c r="L1620" s="118"/>
      <c r="M1620" s="118"/>
      <c r="N1620" s="118"/>
      <c r="O1620" s="118"/>
    </row>
    <row r="1621" spans="1:15" ht="18.75">
      <c r="A1621" s="35"/>
      <c r="B1621" s="42"/>
      <c r="C1621" s="35"/>
      <c r="D1621" s="26"/>
      <c r="E1621" s="71"/>
      <c r="F1621" s="35"/>
      <c r="G1621" s="43"/>
      <c r="H1621" s="220"/>
      <c r="I1621" s="220"/>
      <c r="J1621" s="221"/>
      <c r="K1621" s="197"/>
      <c r="L1621" s="35"/>
      <c r="M1621" s="35"/>
      <c r="N1621" s="35"/>
      <c r="O1621" s="35"/>
    </row>
    <row r="1622" spans="1:15" ht="18.75">
      <c r="A1622" s="35"/>
      <c r="B1622" s="42"/>
      <c r="C1622" s="35"/>
      <c r="D1622" s="26"/>
      <c r="E1622" s="35"/>
      <c r="F1622" s="35"/>
      <c r="G1622" s="43"/>
      <c r="H1622" s="220"/>
      <c r="I1622" s="220"/>
      <c r="J1622" s="221"/>
      <c r="K1622" s="197"/>
      <c r="L1622" s="35"/>
      <c r="M1622" s="35"/>
      <c r="N1622" s="35"/>
      <c r="O1622" s="35"/>
    </row>
    <row r="1623" spans="1:15" ht="18.75">
      <c r="A1623" s="35"/>
      <c r="B1623" s="42"/>
      <c r="C1623" s="35"/>
      <c r="D1623" s="35"/>
      <c r="E1623" s="35"/>
      <c r="F1623" s="35"/>
      <c r="G1623" s="43"/>
      <c r="H1623" s="220"/>
      <c r="I1623" s="220"/>
      <c r="J1623" s="221"/>
      <c r="K1623" s="197"/>
      <c r="L1623" s="35"/>
      <c r="M1623" s="35"/>
      <c r="N1623" s="35"/>
      <c r="O1623" s="35"/>
    </row>
    <row r="1624" spans="1:15" ht="18.75">
      <c r="A1624" s="35"/>
      <c r="B1624" s="42"/>
      <c r="C1624" s="35"/>
      <c r="D1624" s="35"/>
      <c r="E1624" s="35"/>
      <c r="F1624" s="35"/>
      <c r="G1624" s="43"/>
      <c r="H1624" s="222"/>
      <c r="I1624" s="222"/>
      <c r="J1624" s="197"/>
      <c r="K1624" s="197"/>
      <c r="L1624" s="35"/>
      <c r="M1624" s="35"/>
      <c r="N1624" s="35"/>
      <c r="O1624" s="35"/>
    </row>
    <row r="1625" spans="1:15" s="123" customFormat="1" ht="18.75">
      <c r="A1625" s="118"/>
      <c r="B1625" s="119"/>
      <c r="C1625" s="118"/>
      <c r="D1625" s="118"/>
      <c r="E1625" s="118"/>
      <c r="F1625" s="118"/>
      <c r="G1625" s="120"/>
      <c r="H1625" s="166"/>
      <c r="I1625" s="166"/>
      <c r="J1625" s="185"/>
      <c r="K1625" s="186"/>
      <c r="L1625" s="118"/>
      <c r="M1625" s="118"/>
      <c r="N1625" s="118"/>
      <c r="O1625" s="118"/>
    </row>
    <row r="1626" spans="1:15" s="123" customFormat="1" ht="18.75">
      <c r="A1626" s="118"/>
      <c r="B1626" s="119"/>
      <c r="C1626" s="118"/>
      <c r="D1626" s="118"/>
      <c r="E1626" s="118"/>
      <c r="F1626" s="118"/>
      <c r="G1626" s="120"/>
      <c r="H1626" s="166"/>
      <c r="I1626" s="166"/>
      <c r="J1626" s="185"/>
      <c r="K1626" s="186"/>
      <c r="L1626" s="118"/>
      <c r="M1626" s="118"/>
      <c r="N1626" s="118"/>
      <c r="O1626" s="118"/>
    </row>
    <row r="1627" spans="1:15" s="123" customFormat="1" ht="18.75">
      <c r="A1627" s="118"/>
      <c r="B1627" s="119"/>
      <c r="C1627" s="118"/>
      <c r="D1627" s="118"/>
      <c r="E1627" s="118"/>
      <c r="F1627" s="118"/>
      <c r="G1627" s="120"/>
      <c r="H1627" s="166"/>
      <c r="I1627" s="166"/>
      <c r="J1627" s="185"/>
      <c r="K1627" s="186"/>
      <c r="L1627" s="118"/>
      <c r="M1627" s="118"/>
      <c r="N1627" s="118"/>
      <c r="O1627" s="118"/>
    </row>
    <row r="1628" spans="1:15" s="123" customFormat="1" ht="18.75">
      <c r="A1628" s="118"/>
      <c r="B1628" s="119"/>
      <c r="C1628" s="118"/>
      <c r="D1628" s="118"/>
      <c r="E1628" s="118"/>
      <c r="F1628" s="118"/>
      <c r="G1628" s="120"/>
      <c r="H1628" s="166"/>
      <c r="I1628" s="166"/>
      <c r="J1628" s="185"/>
      <c r="K1628" s="186"/>
      <c r="L1628" s="118"/>
      <c r="M1628" s="118"/>
      <c r="N1628" s="118"/>
      <c r="O1628" s="118"/>
    </row>
    <row r="1629" spans="1:15" ht="18.75">
      <c r="A1629" s="35"/>
      <c r="B1629" s="42"/>
      <c r="C1629" s="35"/>
      <c r="D1629" s="35"/>
      <c r="E1629" s="35"/>
      <c r="F1629" s="35"/>
      <c r="G1629" s="43"/>
      <c r="H1629" s="222"/>
      <c r="I1629" s="222"/>
      <c r="J1629" s="223"/>
      <c r="K1629" s="197"/>
      <c r="L1629" s="35"/>
      <c r="M1629" s="35"/>
      <c r="N1629" s="35"/>
      <c r="O1629" s="35"/>
    </row>
    <row r="1630" spans="1:15" ht="18.75">
      <c r="A1630" s="35"/>
      <c r="B1630" s="42"/>
      <c r="C1630" s="35"/>
      <c r="D1630" s="35"/>
      <c r="E1630" s="35"/>
      <c r="F1630" s="35"/>
      <c r="G1630" s="43"/>
      <c r="H1630" s="220"/>
      <c r="I1630" s="220"/>
      <c r="J1630" s="221"/>
      <c r="K1630" s="197"/>
      <c r="L1630" s="35"/>
      <c r="M1630" s="35"/>
      <c r="N1630" s="35"/>
      <c r="O1630" s="35"/>
    </row>
    <row r="1631" spans="1:15" ht="18.75">
      <c r="A1631" s="35"/>
      <c r="B1631" s="42"/>
      <c r="C1631" s="35"/>
      <c r="D1631" s="35"/>
      <c r="E1631" s="35"/>
      <c r="F1631" s="35"/>
      <c r="G1631" s="43"/>
      <c r="H1631" s="220"/>
      <c r="I1631" s="220"/>
      <c r="J1631" s="221"/>
      <c r="K1631" s="197"/>
      <c r="L1631" s="35"/>
      <c r="M1631" s="35"/>
      <c r="N1631" s="35"/>
      <c r="O1631" s="35"/>
    </row>
    <row r="1632" spans="1:15" ht="18.75">
      <c r="A1632" s="35"/>
      <c r="B1632" s="42"/>
      <c r="C1632" s="35"/>
      <c r="D1632" s="35"/>
      <c r="E1632" s="35"/>
      <c r="F1632" s="35"/>
      <c r="G1632" s="43"/>
      <c r="H1632" s="220"/>
      <c r="I1632" s="220"/>
      <c r="J1632" s="221"/>
      <c r="K1632" s="197"/>
      <c r="L1632" s="35"/>
      <c r="M1632" s="35"/>
      <c r="N1632" s="35"/>
      <c r="O1632" s="35"/>
    </row>
    <row r="1633" spans="1:15" ht="18.75">
      <c r="A1633" s="35"/>
      <c r="B1633" s="42"/>
      <c r="C1633" s="35"/>
      <c r="D1633" s="35"/>
      <c r="E1633" s="35"/>
      <c r="F1633" s="35"/>
      <c r="G1633" s="43"/>
      <c r="H1633" s="222"/>
      <c r="I1633" s="222"/>
      <c r="J1633" s="197"/>
      <c r="K1633" s="197"/>
      <c r="L1633" s="35"/>
      <c r="M1633" s="35"/>
      <c r="N1633" s="35"/>
      <c r="O1633" s="35"/>
    </row>
    <row r="1634" spans="1:15" ht="18.75">
      <c r="A1634" s="35"/>
      <c r="B1634" s="42"/>
      <c r="C1634" s="35"/>
      <c r="D1634" s="35"/>
      <c r="E1634" s="71"/>
      <c r="F1634" s="35"/>
      <c r="G1634" s="43"/>
      <c r="H1634" s="220"/>
      <c r="I1634" s="220"/>
      <c r="J1634" s="221"/>
      <c r="K1634" s="197"/>
      <c r="L1634" s="35"/>
      <c r="M1634" s="35"/>
      <c r="N1634" s="35"/>
      <c r="O1634" s="35"/>
    </row>
    <row r="1635" spans="1:15" ht="18.75">
      <c r="A1635" s="35"/>
      <c r="B1635" s="42"/>
      <c r="C1635" s="35"/>
      <c r="D1635" s="35"/>
      <c r="E1635" s="35"/>
      <c r="F1635" s="35"/>
      <c r="G1635" s="43"/>
      <c r="H1635" s="220"/>
      <c r="I1635" s="220"/>
      <c r="J1635" s="221"/>
      <c r="K1635" s="197"/>
      <c r="L1635" s="35"/>
      <c r="M1635" s="35"/>
      <c r="N1635" s="35"/>
      <c r="O1635" s="35"/>
    </row>
    <row r="1636" spans="1:15" ht="18.75">
      <c r="A1636" s="35"/>
      <c r="B1636" s="42"/>
      <c r="C1636" s="35"/>
      <c r="D1636" s="35"/>
      <c r="E1636" s="35"/>
      <c r="F1636" s="35"/>
      <c r="G1636" s="43"/>
      <c r="H1636" s="222"/>
      <c r="I1636" s="222"/>
      <c r="J1636" s="197"/>
      <c r="K1636" s="197"/>
      <c r="L1636" s="35"/>
      <c r="M1636" s="35"/>
      <c r="N1636" s="35"/>
      <c r="O1636" s="35"/>
    </row>
    <row r="1637" spans="1:15" s="123" customFormat="1" ht="18.75">
      <c r="A1637" s="118"/>
      <c r="B1637" s="119"/>
      <c r="C1637" s="118"/>
      <c r="D1637" s="118"/>
      <c r="E1637" s="118"/>
      <c r="F1637" s="118"/>
      <c r="G1637" s="120"/>
      <c r="H1637" s="166"/>
      <c r="I1637" s="166"/>
      <c r="J1637" s="185"/>
      <c r="K1637" s="186"/>
      <c r="L1637" s="118"/>
      <c r="M1637" s="118"/>
      <c r="N1637" s="118"/>
      <c r="O1637" s="118"/>
    </row>
    <row r="1638" spans="1:15" s="123" customFormat="1" ht="18.75">
      <c r="A1638" s="118"/>
      <c r="B1638" s="119"/>
      <c r="C1638" s="118"/>
      <c r="D1638" s="118"/>
      <c r="E1638" s="118"/>
      <c r="F1638" s="118"/>
      <c r="G1638" s="120"/>
      <c r="H1638" s="166"/>
      <c r="I1638" s="166"/>
      <c r="J1638" s="185"/>
      <c r="K1638" s="186"/>
      <c r="L1638" s="118"/>
      <c r="M1638" s="118"/>
      <c r="N1638" s="118"/>
      <c r="O1638" s="118"/>
    </row>
    <row r="1639" spans="1:15" s="123" customFormat="1" ht="18.75">
      <c r="A1639" s="118"/>
      <c r="B1639" s="119"/>
      <c r="C1639" s="118"/>
      <c r="D1639" s="118"/>
      <c r="E1639" s="118"/>
      <c r="F1639" s="118"/>
      <c r="G1639" s="120"/>
      <c r="H1639" s="166"/>
      <c r="I1639" s="166"/>
      <c r="J1639" s="185"/>
      <c r="K1639" s="186"/>
      <c r="L1639" s="118"/>
      <c r="M1639" s="118"/>
      <c r="N1639" s="118"/>
      <c r="O1639" s="118"/>
    </row>
    <row r="1640" spans="1:15" s="123" customFormat="1" ht="18.75">
      <c r="A1640" s="118"/>
      <c r="B1640" s="119"/>
      <c r="C1640" s="118"/>
      <c r="D1640" s="118"/>
      <c r="E1640" s="118"/>
      <c r="F1640" s="118"/>
      <c r="G1640" s="120"/>
      <c r="H1640" s="166"/>
      <c r="I1640" s="166"/>
      <c r="J1640" s="185"/>
      <c r="K1640" s="186"/>
      <c r="L1640" s="118"/>
      <c r="M1640" s="118"/>
      <c r="N1640" s="118"/>
      <c r="O1640" s="118"/>
    </row>
    <row r="1641" spans="1:15" ht="18.75">
      <c r="A1641" s="35"/>
      <c r="B1641" s="42"/>
      <c r="C1641" s="35"/>
      <c r="D1641" s="35"/>
      <c r="E1641" s="71"/>
      <c r="F1641" s="35"/>
      <c r="G1641" s="43"/>
      <c r="H1641" s="220"/>
      <c r="I1641" s="220"/>
      <c r="J1641" s="221"/>
      <c r="K1641" s="197"/>
      <c r="L1641" s="35"/>
      <c r="M1641" s="35"/>
      <c r="N1641" s="35"/>
      <c r="O1641" s="35"/>
    </row>
    <row r="1642" spans="1:15" ht="18.75">
      <c r="A1642" s="35"/>
      <c r="B1642" s="42"/>
      <c r="C1642" s="35"/>
      <c r="D1642" s="35"/>
      <c r="E1642" s="71"/>
      <c r="F1642" s="35"/>
      <c r="G1642" s="43"/>
      <c r="H1642" s="220"/>
      <c r="I1642" s="220"/>
      <c r="J1642" s="221"/>
      <c r="K1642" s="197"/>
      <c r="L1642" s="35"/>
      <c r="M1642" s="35"/>
      <c r="N1642" s="35"/>
      <c r="O1642" s="35"/>
    </row>
    <row r="1643" spans="1:15" ht="18.75">
      <c r="A1643" s="35"/>
      <c r="B1643" s="42"/>
      <c r="C1643" s="35"/>
      <c r="D1643" s="35"/>
      <c r="E1643" s="35"/>
      <c r="F1643" s="35"/>
      <c r="G1643" s="43"/>
      <c r="H1643" s="220"/>
      <c r="I1643" s="220"/>
      <c r="J1643" s="221"/>
      <c r="K1643" s="197"/>
      <c r="L1643" s="35"/>
      <c r="M1643" s="35"/>
      <c r="N1643" s="35"/>
      <c r="O1643" s="35"/>
    </row>
    <row r="1644" spans="1:15" ht="18.75">
      <c r="A1644" s="35"/>
      <c r="B1644" s="42"/>
      <c r="C1644" s="35"/>
      <c r="D1644" s="35"/>
      <c r="E1644" s="35"/>
      <c r="F1644" s="35"/>
      <c r="G1644" s="43"/>
      <c r="H1644" s="220"/>
      <c r="I1644" s="220"/>
      <c r="J1644" s="221"/>
      <c r="K1644" s="197"/>
      <c r="L1644" s="35"/>
      <c r="M1644" s="35"/>
      <c r="N1644" s="35"/>
      <c r="O1644" s="35"/>
    </row>
    <row r="1645" spans="1:15" ht="18.75">
      <c r="A1645" s="35"/>
      <c r="B1645" s="42"/>
      <c r="C1645" s="35"/>
      <c r="D1645" s="35"/>
      <c r="E1645" s="35"/>
      <c r="F1645" s="35"/>
      <c r="G1645" s="43"/>
      <c r="H1645" s="220"/>
      <c r="I1645" s="220"/>
      <c r="J1645" s="221"/>
      <c r="K1645" s="197"/>
      <c r="L1645" s="35"/>
      <c r="M1645" s="35"/>
      <c r="N1645" s="35"/>
      <c r="O1645" s="35"/>
    </row>
    <row r="1646" spans="1:15" ht="18.75">
      <c r="A1646" s="35"/>
      <c r="B1646" s="42"/>
      <c r="C1646" s="35"/>
      <c r="D1646" s="35"/>
      <c r="E1646" s="35"/>
      <c r="F1646" s="35"/>
      <c r="G1646" s="43"/>
      <c r="H1646" s="220"/>
      <c r="I1646" s="220"/>
      <c r="J1646" s="221"/>
      <c r="K1646" s="197"/>
      <c r="L1646" s="35"/>
      <c r="M1646" s="35"/>
      <c r="N1646" s="35"/>
      <c r="O1646" s="35"/>
    </row>
    <row r="1647" spans="1:15" ht="18.75">
      <c r="A1647" s="35"/>
      <c r="B1647" s="42"/>
      <c r="C1647" s="35"/>
      <c r="D1647" s="35"/>
      <c r="E1647" s="35"/>
      <c r="F1647" s="35"/>
      <c r="G1647" s="43"/>
      <c r="H1647" s="222"/>
      <c r="I1647" s="222"/>
      <c r="J1647" s="197"/>
      <c r="K1647" s="197"/>
      <c r="L1647" s="35"/>
      <c r="M1647" s="35"/>
      <c r="N1647" s="35"/>
      <c r="O1647" s="35"/>
    </row>
    <row r="1648" spans="1:15" s="123" customFormat="1" ht="18.75">
      <c r="A1648" s="118"/>
      <c r="B1648" s="119"/>
      <c r="C1648" s="118"/>
      <c r="D1648" s="138"/>
      <c r="E1648" s="118"/>
      <c r="F1648" s="118"/>
      <c r="G1648" s="120"/>
      <c r="H1648" s="166"/>
      <c r="I1648" s="166"/>
      <c r="J1648" s="185"/>
      <c r="K1648" s="186"/>
      <c r="L1648" s="118"/>
      <c r="M1648" s="118"/>
      <c r="N1648" s="118"/>
      <c r="O1648" s="118"/>
    </row>
    <row r="1649" spans="1:15" s="123" customFormat="1" ht="18.75">
      <c r="A1649" s="118"/>
      <c r="B1649" s="119"/>
      <c r="C1649" s="118"/>
      <c r="D1649" s="138"/>
      <c r="E1649" s="118"/>
      <c r="F1649" s="118"/>
      <c r="G1649" s="120"/>
      <c r="H1649" s="166"/>
      <c r="I1649" s="166"/>
      <c r="J1649" s="185"/>
      <c r="K1649" s="186"/>
      <c r="L1649" s="118"/>
      <c r="M1649" s="118"/>
      <c r="N1649" s="118"/>
      <c r="O1649" s="118"/>
    </row>
    <row r="1650" spans="1:15" s="123" customFormat="1" ht="18.75">
      <c r="A1650" s="118"/>
      <c r="B1650" s="119"/>
      <c r="C1650" s="118"/>
      <c r="D1650" s="138"/>
      <c r="E1650" s="118"/>
      <c r="F1650" s="118"/>
      <c r="G1650" s="120"/>
      <c r="H1650" s="166"/>
      <c r="I1650" s="166"/>
      <c r="J1650" s="185"/>
      <c r="K1650" s="186"/>
      <c r="L1650" s="118"/>
      <c r="M1650" s="118"/>
      <c r="N1650" s="118"/>
      <c r="O1650" s="118"/>
    </row>
    <row r="1651" spans="1:15" ht="18.75">
      <c r="A1651" s="35"/>
      <c r="B1651" s="42"/>
      <c r="C1651" s="35"/>
      <c r="D1651" s="107"/>
      <c r="E1651" s="71"/>
      <c r="F1651" s="35"/>
      <c r="G1651" s="43"/>
      <c r="H1651" s="220"/>
      <c r="I1651" s="220"/>
      <c r="J1651" s="221"/>
      <c r="K1651" s="197"/>
      <c r="L1651" s="35"/>
      <c r="M1651" s="35"/>
      <c r="N1651" s="35"/>
      <c r="O1651" s="35"/>
    </row>
    <row r="1652" spans="1:15" ht="18.75">
      <c r="A1652" s="35"/>
      <c r="B1652" s="42"/>
      <c r="C1652" s="35"/>
      <c r="D1652" s="107"/>
      <c r="E1652" s="27"/>
      <c r="F1652" s="35"/>
      <c r="G1652" s="43"/>
      <c r="H1652" s="220"/>
      <c r="I1652" s="220"/>
      <c r="J1652" s="221"/>
      <c r="K1652" s="197"/>
      <c r="L1652" s="35"/>
      <c r="M1652" s="35"/>
      <c r="N1652" s="35"/>
      <c r="O1652" s="35"/>
    </row>
    <row r="1653" spans="1:15" ht="18.75">
      <c r="A1653" s="35"/>
      <c r="B1653" s="42"/>
      <c r="C1653" s="35"/>
      <c r="D1653" s="35"/>
      <c r="E1653" s="35"/>
      <c r="F1653" s="35"/>
      <c r="G1653" s="43"/>
      <c r="H1653" s="220"/>
      <c r="I1653" s="220"/>
      <c r="J1653" s="221"/>
      <c r="K1653" s="197"/>
      <c r="L1653" s="35"/>
      <c r="M1653" s="35"/>
      <c r="N1653" s="35"/>
      <c r="O1653" s="35"/>
    </row>
    <row r="1654" spans="1:15" ht="18.75">
      <c r="A1654" s="35"/>
      <c r="B1654" s="42"/>
      <c r="C1654" s="35"/>
      <c r="D1654" s="35"/>
      <c r="E1654" s="35"/>
      <c r="F1654" s="35"/>
      <c r="G1654" s="43"/>
      <c r="H1654" s="222"/>
      <c r="I1654" s="222"/>
      <c r="J1654" s="197"/>
      <c r="K1654" s="197"/>
      <c r="L1654" s="35"/>
      <c r="M1654" s="35"/>
      <c r="N1654" s="35"/>
      <c r="O1654" s="35"/>
    </row>
    <row r="1655" spans="1:15" s="123" customFormat="1" ht="18.75">
      <c r="A1655" s="118"/>
      <c r="B1655" s="119"/>
      <c r="C1655" s="118"/>
      <c r="D1655" s="118"/>
      <c r="E1655" s="118"/>
      <c r="F1655" s="118"/>
      <c r="G1655" s="120"/>
      <c r="H1655" s="166"/>
      <c r="I1655" s="166"/>
      <c r="J1655" s="185"/>
      <c r="K1655" s="186"/>
      <c r="L1655" s="118"/>
      <c r="M1655" s="118"/>
      <c r="N1655" s="118"/>
      <c r="O1655" s="118"/>
    </row>
    <row r="1656" spans="1:15" s="123" customFormat="1" ht="18.75">
      <c r="A1656" s="118"/>
      <c r="B1656" s="119"/>
      <c r="C1656" s="118"/>
      <c r="D1656" s="118"/>
      <c r="E1656" s="118"/>
      <c r="F1656" s="118"/>
      <c r="G1656" s="120"/>
      <c r="H1656" s="166"/>
      <c r="I1656" s="166"/>
      <c r="J1656" s="185"/>
      <c r="K1656" s="186"/>
      <c r="L1656" s="118"/>
      <c r="M1656" s="118"/>
      <c r="N1656" s="118"/>
      <c r="O1656" s="118"/>
    </row>
    <row r="1657" spans="1:15" ht="18.75">
      <c r="A1657" s="35"/>
      <c r="B1657" s="42"/>
      <c r="C1657" s="35"/>
      <c r="D1657" s="35"/>
      <c r="E1657" s="35"/>
      <c r="F1657" s="35"/>
      <c r="G1657" s="43"/>
      <c r="H1657" s="220"/>
      <c r="I1657" s="220"/>
      <c r="J1657" s="221"/>
      <c r="K1657" s="197"/>
      <c r="L1657" s="35"/>
      <c r="M1657" s="35"/>
      <c r="N1657" s="35"/>
      <c r="O1657" s="35"/>
    </row>
    <row r="1658" spans="1:15" ht="18.75">
      <c r="A1658" s="35"/>
      <c r="B1658" s="42"/>
      <c r="C1658" s="35"/>
      <c r="D1658" s="35"/>
      <c r="E1658" s="35"/>
      <c r="F1658" s="35"/>
      <c r="G1658" s="43"/>
      <c r="H1658" s="220"/>
      <c r="I1658" s="220"/>
      <c r="J1658" s="221"/>
      <c r="K1658" s="197"/>
      <c r="L1658" s="35"/>
      <c r="M1658" s="35"/>
      <c r="N1658" s="35"/>
      <c r="O1658" s="35"/>
    </row>
    <row r="1659" spans="1:15" ht="18.75">
      <c r="A1659" s="35"/>
      <c r="B1659" s="42"/>
      <c r="C1659" s="35"/>
      <c r="D1659" s="35"/>
      <c r="E1659" s="35"/>
      <c r="F1659" s="35"/>
      <c r="G1659" s="43"/>
      <c r="H1659" s="220"/>
      <c r="I1659" s="220"/>
      <c r="J1659" s="221"/>
      <c r="K1659" s="197"/>
      <c r="L1659" s="35"/>
      <c r="M1659" s="35"/>
      <c r="N1659" s="35"/>
      <c r="O1659" s="35"/>
    </row>
    <row r="1660" spans="1:15" ht="18.75">
      <c r="A1660" s="35"/>
      <c r="B1660" s="42"/>
      <c r="C1660" s="35"/>
      <c r="D1660" s="35"/>
      <c r="E1660" s="35"/>
      <c r="F1660" s="35"/>
      <c r="G1660" s="43"/>
      <c r="H1660" s="220"/>
      <c r="I1660" s="220"/>
      <c r="J1660" s="221"/>
      <c r="K1660" s="197"/>
      <c r="L1660" s="35"/>
      <c r="M1660" s="35"/>
      <c r="N1660" s="35"/>
      <c r="O1660" s="35"/>
    </row>
    <row r="1661" spans="1:15" ht="18.75">
      <c r="A1661" s="35"/>
      <c r="B1661" s="42"/>
      <c r="C1661" s="35"/>
      <c r="D1661" s="35"/>
      <c r="E1661" s="35"/>
      <c r="F1661" s="35"/>
      <c r="G1661" s="43"/>
      <c r="H1661" s="220"/>
      <c r="I1661" s="220"/>
      <c r="J1661" s="221"/>
      <c r="K1661" s="197"/>
      <c r="L1661" s="35"/>
      <c r="M1661" s="35"/>
      <c r="N1661" s="35"/>
      <c r="O1661" s="35"/>
    </row>
    <row r="1662" spans="1:15" ht="18.75">
      <c r="A1662" s="35"/>
      <c r="B1662" s="42"/>
      <c r="C1662" s="35"/>
      <c r="D1662" s="35"/>
      <c r="E1662" s="35"/>
      <c r="F1662" s="35"/>
      <c r="G1662" s="43"/>
      <c r="H1662" s="222"/>
      <c r="I1662" s="222"/>
      <c r="J1662" s="197"/>
      <c r="K1662" s="197"/>
      <c r="L1662" s="35"/>
      <c r="M1662" s="35"/>
      <c r="N1662" s="35"/>
      <c r="O1662" s="35"/>
    </row>
    <row r="1663" spans="1:15" ht="18.75">
      <c r="A1663" s="35"/>
      <c r="B1663" s="42"/>
      <c r="C1663" s="35"/>
      <c r="D1663" s="35"/>
      <c r="E1663" s="35"/>
      <c r="F1663" s="35"/>
      <c r="G1663" s="43"/>
      <c r="H1663" s="220"/>
      <c r="I1663" s="220"/>
      <c r="J1663" s="221"/>
      <c r="K1663" s="197"/>
      <c r="L1663" s="35"/>
      <c r="M1663" s="35"/>
      <c r="N1663" s="35"/>
      <c r="O1663" s="35"/>
    </row>
    <row r="1664" spans="1:15" s="123" customFormat="1" ht="18.75">
      <c r="A1664" s="118"/>
      <c r="B1664" s="119"/>
      <c r="C1664" s="118"/>
      <c r="D1664" s="118"/>
      <c r="E1664" s="118"/>
      <c r="F1664" s="118"/>
      <c r="G1664" s="120"/>
      <c r="H1664" s="166"/>
      <c r="I1664" s="166"/>
      <c r="J1664" s="185"/>
      <c r="K1664" s="186"/>
      <c r="L1664" s="118"/>
      <c r="M1664" s="118"/>
      <c r="N1664" s="118"/>
      <c r="O1664" s="118"/>
    </row>
    <row r="1665" spans="1:15" s="123" customFormat="1" ht="18.75">
      <c r="A1665" s="118"/>
      <c r="B1665" s="119"/>
      <c r="C1665" s="118"/>
      <c r="D1665" s="118"/>
      <c r="E1665" s="118"/>
      <c r="F1665" s="118"/>
      <c r="G1665" s="120"/>
      <c r="H1665" s="166"/>
      <c r="I1665" s="166"/>
      <c r="J1665" s="185"/>
      <c r="K1665" s="186"/>
      <c r="L1665" s="118"/>
      <c r="M1665" s="118"/>
      <c r="N1665" s="118"/>
      <c r="O1665" s="118"/>
    </row>
    <row r="1666" spans="1:15" ht="18.75">
      <c r="A1666" s="35"/>
      <c r="B1666" s="42"/>
      <c r="C1666" s="35"/>
      <c r="D1666" s="35"/>
      <c r="E1666" s="35"/>
      <c r="F1666" s="35"/>
      <c r="G1666" s="43"/>
      <c r="H1666" s="222"/>
      <c r="I1666" s="222"/>
      <c r="J1666" s="197"/>
      <c r="K1666" s="197"/>
      <c r="L1666" s="35"/>
      <c r="M1666" s="35"/>
      <c r="N1666" s="35"/>
      <c r="O1666" s="35"/>
    </row>
    <row r="1667" spans="1:15" s="123" customFormat="1" ht="18.75">
      <c r="A1667" s="118"/>
      <c r="B1667" s="119"/>
      <c r="C1667" s="118"/>
      <c r="D1667" s="118"/>
      <c r="E1667" s="118"/>
      <c r="F1667" s="118"/>
      <c r="G1667" s="120"/>
      <c r="H1667" s="166"/>
      <c r="I1667" s="166"/>
      <c r="J1667" s="185"/>
      <c r="K1667" s="186"/>
      <c r="L1667" s="118"/>
      <c r="M1667" s="118"/>
      <c r="N1667" s="118"/>
      <c r="O1667" s="118"/>
    </row>
    <row r="1668" spans="1:15" s="123" customFormat="1" ht="18.75">
      <c r="A1668" s="118"/>
      <c r="B1668" s="119"/>
      <c r="C1668" s="118"/>
      <c r="D1668" s="118"/>
      <c r="E1668" s="118"/>
      <c r="F1668" s="118"/>
      <c r="G1668" s="120"/>
      <c r="H1668" s="166"/>
      <c r="I1668" s="166"/>
      <c r="J1668" s="185"/>
      <c r="K1668" s="186"/>
      <c r="L1668" s="118"/>
      <c r="M1668" s="118"/>
      <c r="N1668" s="118"/>
      <c r="O1668" s="118"/>
    </row>
    <row r="1669" spans="1:15" ht="18.75">
      <c r="A1669" s="35"/>
      <c r="B1669" s="42"/>
      <c r="C1669" s="35"/>
      <c r="D1669" s="57"/>
      <c r="E1669" s="35"/>
      <c r="F1669" s="35"/>
      <c r="G1669" s="43"/>
      <c r="H1669" s="220"/>
      <c r="I1669" s="220"/>
      <c r="J1669" s="221"/>
      <c r="K1669" s="197"/>
      <c r="L1669" s="35"/>
      <c r="M1669" s="35"/>
      <c r="N1669" s="35"/>
      <c r="O1669" s="35"/>
    </row>
    <row r="1670" spans="1:15" ht="18.75">
      <c r="A1670" s="35"/>
      <c r="B1670" s="42"/>
      <c r="C1670" s="35"/>
      <c r="D1670" s="57"/>
      <c r="E1670" s="35"/>
      <c r="F1670" s="35"/>
      <c r="G1670" s="43"/>
      <c r="H1670" s="220"/>
      <c r="I1670" s="220"/>
      <c r="J1670" s="221"/>
      <c r="K1670" s="197"/>
      <c r="L1670" s="35"/>
      <c r="M1670" s="35"/>
      <c r="N1670" s="35"/>
      <c r="O1670" s="35"/>
    </row>
    <row r="1671" spans="1:15" ht="18.75">
      <c r="A1671" s="35"/>
      <c r="B1671" s="42"/>
      <c r="C1671" s="35"/>
      <c r="D1671" s="35"/>
      <c r="E1671" s="35"/>
      <c r="F1671" s="35"/>
      <c r="G1671" s="43"/>
      <c r="H1671" s="222"/>
      <c r="I1671" s="222"/>
      <c r="J1671" s="197"/>
      <c r="K1671" s="197"/>
      <c r="L1671" s="35"/>
      <c r="M1671" s="35"/>
      <c r="N1671" s="35"/>
      <c r="O1671" s="35"/>
    </row>
    <row r="1672" spans="1:15" s="123" customFormat="1" ht="18.75">
      <c r="A1672" s="118"/>
      <c r="B1672" s="119"/>
      <c r="C1672" s="118"/>
      <c r="D1672" s="118"/>
      <c r="E1672" s="118"/>
      <c r="F1672" s="118"/>
      <c r="G1672" s="120"/>
      <c r="H1672" s="166"/>
      <c r="I1672" s="166"/>
      <c r="J1672" s="185"/>
      <c r="K1672" s="186"/>
      <c r="L1672" s="118"/>
      <c r="M1672" s="118"/>
      <c r="N1672" s="118"/>
      <c r="O1672" s="118"/>
    </row>
    <row r="1673" spans="1:15" s="123" customFormat="1" ht="18.75">
      <c r="A1673" s="118"/>
      <c r="B1673" s="119"/>
      <c r="C1673" s="118"/>
      <c r="D1673" s="118"/>
      <c r="E1673" s="118"/>
      <c r="F1673" s="118"/>
      <c r="G1673" s="120"/>
      <c r="H1673" s="166"/>
      <c r="I1673" s="166"/>
      <c r="J1673" s="185"/>
      <c r="K1673" s="186"/>
      <c r="L1673" s="118"/>
      <c r="M1673" s="118"/>
      <c r="N1673" s="118"/>
      <c r="O1673" s="118"/>
    </row>
    <row r="1674" spans="1:15" s="123" customFormat="1" ht="18.75">
      <c r="A1674" s="118"/>
      <c r="B1674" s="119"/>
      <c r="C1674" s="118"/>
      <c r="D1674" s="118"/>
      <c r="E1674" s="118"/>
      <c r="F1674" s="118"/>
      <c r="G1674" s="120"/>
      <c r="H1674" s="166"/>
      <c r="I1674" s="166"/>
      <c r="J1674" s="185"/>
      <c r="K1674" s="186"/>
      <c r="L1674" s="118"/>
      <c r="M1674" s="118"/>
      <c r="N1674" s="118"/>
      <c r="O1674" s="118"/>
    </row>
    <row r="1675" spans="1:15" ht="18.75">
      <c r="A1675" s="35"/>
      <c r="B1675" s="42"/>
      <c r="C1675" s="35"/>
      <c r="D1675" s="35"/>
      <c r="E1675" s="35"/>
      <c r="F1675" s="35"/>
      <c r="G1675" s="43"/>
      <c r="H1675" s="220"/>
      <c r="I1675" s="220"/>
      <c r="J1675" s="221"/>
      <c r="K1675" s="197"/>
      <c r="L1675" s="35"/>
      <c r="M1675" s="35"/>
      <c r="N1675" s="35"/>
      <c r="O1675" s="35"/>
    </row>
    <row r="1676" spans="1:15" ht="18.75">
      <c r="A1676" s="35"/>
      <c r="B1676" s="42"/>
      <c r="C1676" s="35"/>
      <c r="D1676" s="35"/>
      <c r="E1676" s="35"/>
      <c r="F1676" s="35"/>
      <c r="G1676" s="43"/>
      <c r="H1676" s="220"/>
      <c r="I1676" s="220"/>
      <c r="J1676" s="221"/>
      <c r="K1676" s="197"/>
      <c r="L1676" s="35"/>
      <c r="M1676" s="35"/>
      <c r="N1676" s="35"/>
      <c r="O1676" s="35"/>
    </row>
    <row r="1677" spans="1:15" ht="18.75">
      <c r="A1677" s="35"/>
      <c r="B1677" s="42"/>
      <c r="C1677" s="35"/>
      <c r="D1677" s="35"/>
      <c r="E1677" s="35"/>
      <c r="F1677" s="35"/>
      <c r="G1677" s="43"/>
      <c r="H1677" s="222"/>
      <c r="I1677" s="222"/>
      <c r="J1677" s="197"/>
      <c r="K1677" s="197"/>
      <c r="L1677" s="35"/>
      <c r="M1677" s="35"/>
      <c r="N1677" s="35"/>
      <c r="O1677" s="35"/>
    </row>
    <row r="1678" spans="1:15" s="123" customFormat="1" ht="18.75">
      <c r="A1678" s="118"/>
      <c r="B1678" s="119"/>
      <c r="C1678" s="118"/>
      <c r="D1678" s="118"/>
      <c r="E1678" s="118"/>
      <c r="F1678" s="118"/>
      <c r="G1678" s="120"/>
      <c r="H1678" s="166"/>
      <c r="I1678" s="166"/>
      <c r="J1678" s="185"/>
      <c r="K1678" s="186"/>
      <c r="L1678" s="118"/>
      <c r="M1678" s="118"/>
      <c r="N1678" s="118"/>
      <c r="O1678" s="118"/>
    </row>
    <row r="1679" spans="1:15" s="123" customFormat="1" ht="18.75">
      <c r="A1679" s="118"/>
      <c r="B1679" s="119"/>
      <c r="C1679" s="118"/>
      <c r="D1679" s="118"/>
      <c r="E1679" s="118"/>
      <c r="F1679" s="118"/>
      <c r="G1679" s="120"/>
      <c r="H1679" s="166"/>
      <c r="I1679" s="166"/>
      <c r="J1679" s="185"/>
      <c r="K1679" s="186"/>
      <c r="L1679" s="118"/>
      <c r="M1679" s="118"/>
      <c r="N1679" s="118"/>
      <c r="O1679" s="118"/>
    </row>
    <row r="1680" spans="1:15" ht="18.75">
      <c r="A1680" s="35"/>
      <c r="B1680" s="42"/>
      <c r="C1680" s="35"/>
      <c r="D1680" s="35"/>
      <c r="E1680" s="28"/>
      <c r="F1680" s="35"/>
      <c r="G1680" s="43"/>
      <c r="H1680" s="220"/>
      <c r="I1680" s="220"/>
      <c r="J1680" s="221"/>
      <c r="K1680" s="197"/>
      <c r="L1680" s="35"/>
      <c r="M1680" s="35"/>
      <c r="N1680" s="35"/>
      <c r="O1680" s="35"/>
    </row>
    <row r="1681" spans="1:15" ht="18.75">
      <c r="A1681" s="35"/>
      <c r="B1681" s="42"/>
      <c r="C1681" s="35"/>
      <c r="D1681" s="35"/>
      <c r="E1681" s="35"/>
      <c r="F1681" s="35"/>
      <c r="G1681" s="43"/>
      <c r="H1681" s="220"/>
      <c r="I1681" s="220"/>
      <c r="J1681" s="221"/>
      <c r="K1681" s="197"/>
      <c r="L1681" s="35"/>
      <c r="M1681" s="35"/>
      <c r="N1681" s="35"/>
      <c r="O1681" s="35"/>
    </row>
    <row r="1682" spans="1:15" ht="18.75">
      <c r="A1682" s="35"/>
      <c r="B1682" s="42"/>
      <c r="C1682" s="35"/>
      <c r="D1682" s="35"/>
      <c r="E1682" s="35"/>
      <c r="F1682" s="35"/>
      <c r="G1682" s="43"/>
      <c r="H1682" s="220"/>
      <c r="I1682" s="220"/>
      <c r="J1682" s="221"/>
      <c r="K1682" s="197"/>
      <c r="L1682" s="35"/>
      <c r="M1682" s="35"/>
      <c r="N1682" s="35"/>
      <c r="O1682" s="35"/>
    </row>
    <row r="1683" spans="1:15" ht="18.75">
      <c r="A1683" s="35"/>
      <c r="B1683" s="42"/>
      <c r="C1683" s="35"/>
      <c r="D1683" s="35"/>
      <c r="E1683" s="35"/>
      <c r="F1683" s="35"/>
      <c r="G1683" s="43"/>
      <c r="H1683" s="222"/>
      <c r="I1683" s="222"/>
      <c r="J1683" s="197"/>
      <c r="K1683" s="197"/>
      <c r="L1683" s="35"/>
      <c r="M1683" s="35"/>
      <c r="N1683" s="35"/>
      <c r="O1683" s="35"/>
    </row>
    <row r="1684" spans="1:15" ht="18.75">
      <c r="A1684" s="35"/>
      <c r="B1684" s="42"/>
      <c r="C1684" s="35"/>
      <c r="D1684" s="35"/>
      <c r="E1684" s="35"/>
      <c r="F1684" s="35"/>
      <c r="G1684" s="43"/>
      <c r="H1684" s="220"/>
      <c r="I1684" s="220"/>
      <c r="J1684" s="221"/>
      <c r="K1684" s="197"/>
      <c r="L1684" s="35"/>
      <c r="M1684" s="35"/>
      <c r="N1684" s="35"/>
      <c r="O1684" s="35"/>
    </row>
    <row r="1685" spans="1:15" ht="18.75">
      <c r="A1685" s="35"/>
      <c r="B1685" s="42"/>
      <c r="C1685" s="35"/>
      <c r="D1685" s="35"/>
      <c r="E1685" s="35"/>
      <c r="F1685" s="35"/>
      <c r="G1685" s="43"/>
      <c r="H1685" s="220"/>
      <c r="I1685" s="220"/>
      <c r="J1685" s="221"/>
      <c r="K1685" s="197"/>
      <c r="L1685" s="35"/>
      <c r="M1685" s="35"/>
      <c r="N1685" s="35"/>
      <c r="O1685" s="35"/>
    </row>
    <row r="1686" spans="1:15" s="123" customFormat="1" ht="18.75">
      <c r="A1686" s="118"/>
      <c r="B1686" s="119"/>
      <c r="C1686" s="118"/>
      <c r="D1686" s="118"/>
      <c r="E1686" s="118"/>
      <c r="F1686" s="118"/>
      <c r="G1686" s="120"/>
      <c r="H1686" s="166"/>
      <c r="I1686" s="166"/>
      <c r="J1686" s="185"/>
      <c r="K1686" s="186"/>
      <c r="L1686" s="118"/>
      <c r="M1686" s="118"/>
      <c r="N1686" s="118"/>
      <c r="O1686" s="118"/>
    </row>
    <row r="1687" spans="1:15" ht="18.75">
      <c r="A1687" s="35"/>
      <c r="B1687" s="42"/>
      <c r="C1687" s="35"/>
      <c r="D1687" s="35"/>
      <c r="E1687" s="35"/>
      <c r="F1687" s="35"/>
      <c r="G1687" s="43"/>
      <c r="H1687" s="220"/>
      <c r="I1687" s="220"/>
      <c r="J1687" s="221"/>
      <c r="K1687" s="197"/>
      <c r="L1687" s="35"/>
      <c r="M1687" s="35"/>
      <c r="N1687" s="35"/>
      <c r="O1687" s="35"/>
    </row>
    <row r="1688" spans="1:15" ht="18.75">
      <c r="A1688" s="35"/>
      <c r="B1688" s="43"/>
      <c r="C1688" s="35"/>
      <c r="D1688" s="35"/>
      <c r="E1688" s="35"/>
      <c r="F1688" s="35"/>
      <c r="G1688" s="43"/>
      <c r="H1688" s="222"/>
      <c r="I1688" s="222"/>
      <c r="J1688" s="197"/>
      <c r="K1688" s="197"/>
      <c r="L1688" s="35"/>
      <c r="M1688" s="35"/>
      <c r="N1688" s="35"/>
      <c r="O1688" s="35"/>
    </row>
    <row r="1689" spans="1:15" s="123" customFormat="1" ht="18.75">
      <c r="A1689" s="118"/>
      <c r="B1689" s="119"/>
      <c r="C1689" s="118"/>
      <c r="D1689" s="118"/>
      <c r="E1689" s="118"/>
      <c r="F1689" s="118"/>
      <c r="G1689" s="120"/>
      <c r="H1689" s="166"/>
      <c r="I1689" s="166"/>
      <c r="J1689" s="185"/>
      <c r="K1689" s="186"/>
      <c r="L1689" s="118"/>
      <c r="M1689" s="118"/>
      <c r="N1689" s="118"/>
      <c r="O1689" s="118"/>
    </row>
    <row r="1690" spans="1:15" ht="18.75">
      <c r="A1690" s="35"/>
      <c r="B1690" s="42"/>
      <c r="C1690" s="35"/>
      <c r="D1690" s="35"/>
      <c r="E1690" s="28"/>
      <c r="F1690" s="35"/>
      <c r="G1690" s="43"/>
      <c r="H1690" s="220"/>
      <c r="I1690" s="220"/>
      <c r="J1690" s="221"/>
      <c r="K1690" s="197"/>
      <c r="L1690" s="35"/>
      <c r="M1690" s="35"/>
      <c r="N1690" s="35"/>
      <c r="O1690" s="35"/>
    </row>
    <row r="1691" spans="1:15" ht="18.75">
      <c r="A1691" s="35"/>
      <c r="B1691" s="42"/>
      <c r="C1691" s="35"/>
      <c r="D1691" s="35"/>
      <c r="E1691" s="35"/>
      <c r="F1691" s="35"/>
      <c r="G1691" s="43"/>
      <c r="H1691" s="220"/>
      <c r="I1691" s="220"/>
      <c r="J1691" s="221"/>
      <c r="K1691" s="197"/>
      <c r="L1691" s="35"/>
      <c r="M1691" s="35"/>
      <c r="N1691" s="35"/>
      <c r="O1691" s="35"/>
    </row>
    <row r="1692" spans="1:15" ht="18.75">
      <c r="A1692" s="35"/>
      <c r="B1692" s="43"/>
      <c r="C1692" s="35"/>
      <c r="D1692" s="35"/>
      <c r="E1692" s="35"/>
      <c r="F1692" s="35"/>
      <c r="G1692" s="43"/>
      <c r="H1692" s="222"/>
      <c r="I1692" s="222"/>
      <c r="J1692" s="197"/>
      <c r="K1692" s="197"/>
      <c r="L1692" s="35"/>
      <c r="M1692" s="35"/>
      <c r="N1692" s="35"/>
      <c r="O1692" s="35"/>
    </row>
    <row r="1693" spans="1:15" s="123" customFormat="1" ht="18.75">
      <c r="A1693" s="118"/>
      <c r="B1693" s="119"/>
      <c r="C1693" s="118"/>
      <c r="D1693" s="118"/>
      <c r="E1693" s="118"/>
      <c r="F1693" s="118"/>
      <c r="G1693" s="120"/>
      <c r="H1693" s="166"/>
      <c r="I1693" s="166"/>
      <c r="J1693" s="185"/>
      <c r="K1693" s="186"/>
      <c r="L1693" s="118"/>
      <c r="M1693" s="118"/>
      <c r="N1693" s="118"/>
      <c r="O1693" s="118"/>
    </row>
    <row r="1694" spans="1:15" s="123" customFormat="1" ht="18.75">
      <c r="A1694" s="118"/>
      <c r="B1694" s="119"/>
      <c r="C1694" s="118"/>
      <c r="D1694" s="118"/>
      <c r="E1694" s="118"/>
      <c r="F1694" s="118"/>
      <c r="G1694" s="120"/>
      <c r="H1694" s="166"/>
      <c r="I1694" s="166"/>
      <c r="J1694" s="185"/>
      <c r="K1694" s="186"/>
      <c r="L1694" s="118"/>
      <c r="M1694" s="118"/>
      <c r="N1694" s="118"/>
      <c r="O1694" s="118"/>
    </row>
    <row r="1695" spans="1:15" ht="18.75">
      <c r="A1695" s="35"/>
      <c r="B1695" s="42"/>
      <c r="C1695" s="35"/>
      <c r="D1695" s="35"/>
      <c r="E1695" s="71"/>
      <c r="F1695" s="35"/>
      <c r="G1695" s="43"/>
      <c r="H1695" s="220"/>
      <c r="I1695" s="220"/>
      <c r="J1695" s="221"/>
      <c r="K1695" s="197"/>
      <c r="L1695" s="35"/>
      <c r="M1695" s="35"/>
      <c r="N1695" s="35"/>
      <c r="O1695" s="35"/>
    </row>
    <row r="1696" spans="1:15" ht="18.75">
      <c r="A1696" s="35"/>
      <c r="B1696" s="43"/>
      <c r="C1696" s="35"/>
      <c r="D1696" s="35"/>
      <c r="E1696" s="35"/>
      <c r="F1696" s="35"/>
      <c r="G1696" s="43"/>
      <c r="H1696" s="220"/>
      <c r="I1696" s="220"/>
      <c r="J1696" s="221"/>
      <c r="K1696" s="197"/>
      <c r="L1696" s="35"/>
      <c r="M1696" s="35"/>
      <c r="N1696" s="35"/>
      <c r="O1696" s="35"/>
    </row>
    <row r="1697" spans="1:15" ht="18.75">
      <c r="A1697" s="35"/>
      <c r="B1697" s="43"/>
      <c r="C1697" s="35"/>
      <c r="D1697" s="35"/>
      <c r="E1697" s="35"/>
      <c r="F1697" s="35"/>
      <c r="G1697" s="43"/>
      <c r="H1697" s="222"/>
      <c r="I1697" s="222"/>
      <c r="J1697" s="197"/>
      <c r="K1697" s="197"/>
      <c r="L1697" s="35"/>
      <c r="M1697" s="35"/>
      <c r="N1697" s="35"/>
      <c r="O1697" s="35"/>
    </row>
    <row r="1698" spans="1:15" s="123" customFormat="1" ht="18.75">
      <c r="A1698" s="118"/>
      <c r="B1698" s="119"/>
      <c r="C1698" s="118"/>
      <c r="D1698" s="118"/>
      <c r="E1698" s="118"/>
      <c r="F1698" s="118"/>
      <c r="G1698" s="120"/>
      <c r="H1698" s="166"/>
      <c r="I1698" s="166"/>
      <c r="J1698" s="185"/>
      <c r="K1698" s="186"/>
      <c r="L1698" s="118"/>
      <c r="M1698" s="118"/>
      <c r="N1698" s="118"/>
      <c r="O1698" s="118"/>
    </row>
    <row r="1699" spans="1:15" s="123" customFormat="1" ht="18.75">
      <c r="A1699" s="118"/>
      <c r="B1699" s="119"/>
      <c r="C1699" s="118"/>
      <c r="D1699" s="118"/>
      <c r="E1699" s="118"/>
      <c r="F1699" s="118"/>
      <c r="G1699" s="120"/>
      <c r="H1699" s="166"/>
      <c r="I1699" s="166"/>
      <c r="J1699" s="185"/>
      <c r="K1699" s="186"/>
      <c r="L1699" s="118"/>
      <c r="M1699" s="118"/>
      <c r="N1699" s="118"/>
      <c r="O1699" s="118"/>
    </row>
    <row r="1700" spans="1:15" ht="18.75">
      <c r="A1700" s="35"/>
      <c r="B1700" s="43"/>
      <c r="C1700" s="35"/>
      <c r="D1700" s="35"/>
      <c r="E1700" s="35"/>
      <c r="F1700" s="35"/>
      <c r="G1700" s="43"/>
      <c r="H1700" s="220"/>
      <c r="I1700" s="220"/>
      <c r="J1700" s="221"/>
      <c r="K1700" s="197"/>
      <c r="L1700" s="35"/>
      <c r="M1700" s="35"/>
      <c r="N1700" s="35"/>
      <c r="O1700" s="35"/>
    </row>
    <row r="1701" spans="1:15" ht="18.75">
      <c r="A1701" s="35"/>
      <c r="B1701" s="43"/>
      <c r="C1701" s="35"/>
      <c r="D1701" s="35"/>
      <c r="E1701" s="35"/>
      <c r="F1701" s="35"/>
      <c r="G1701" s="43"/>
      <c r="H1701" s="220"/>
      <c r="I1701" s="220"/>
      <c r="J1701" s="221"/>
      <c r="K1701" s="197"/>
      <c r="L1701" s="35"/>
      <c r="M1701" s="35"/>
      <c r="N1701" s="35"/>
      <c r="O1701" s="35"/>
    </row>
    <row r="1702" spans="1:15" ht="18.75">
      <c r="A1702" s="35"/>
      <c r="B1702" s="43"/>
      <c r="C1702" s="35"/>
      <c r="D1702" s="35"/>
      <c r="E1702" s="35"/>
      <c r="F1702" s="35"/>
      <c r="G1702" s="43"/>
      <c r="H1702" s="222"/>
      <c r="I1702" s="222"/>
      <c r="J1702" s="197"/>
      <c r="K1702" s="197"/>
      <c r="L1702" s="35"/>
      <c r="M1702" s="35"/>
      <c r="N1702" s="35"/>
      <c r="O1702" s="35"/>
    </row>
    <row r="1703" spans="1:15" ht="18.75">
      <c r="A1703" s="35"/>
      <c r="B1703" s="42"/>
      <c r="C1703" s="35"/>
      <c r="D1703" s="26"/>
      <c r="E1703" s="35"/>
      <c r="F1703" s="35"/>
      <c r="G1703" s="43"/>
      <c r="H1703" s="220"/>
      <c r="I1703" s="220"/>
      <c r="J1703" s="221"/>
      <c r="K1703" s="197"/>
      <c r="L1703" s="35"/>
      <c r="M1703" s="35"/>
      <c r="N1703" s="35"/>
      <c r="O1703" s="35"/>
    </row>
    <row r="1704" spans="1:15" ht="18.75">
      <c r="A1704" s="35"/>
      <c r="B1704" s="42"/>
      <c r="C1704" s="35"/>
      <c r="D1704" s="26"/>
      <c r="E1704" s="35"/>
      <c r="F1704" s="35"/>
      <c r="G1704" s="43"/>
      <c r="H1704" s="220"/>
      <c r="I1704" s="220"/>
      <c r="J1704" s="221"/>
      <c r="K1704" s="197"/>
      <c r="L1704" s="35"/>
      <c r="M1704" s="35"/>
      <c r="N1704" s="35"/>
      <c r="O1704" s="35"/>
    </row>
    <row r="1705" spans="1:15" s="137" customFormat="1" ht="18.75">
      <c r="A1705" s="133"/>
      <c r="B1705" s="119"/>
      <c r="C1705" s="118"/>
      <c r="D1705" s="134"/>
      <c r="E1705" s="118"/>
      <c r="F1705" s="118"/>
      <c r="G1705" s="120"/>
      <c r="H1705" s="148"/>
      <c r="I1705" s="148"/>
      <c r="J1705" s="225"/>
      <c r="K1705" s="186"/>
      <c r="L1705" s="133"/>
      <c r="M1705" s="133"/>
      <c r="N1705" s="133"/>
      <c r="O1705" s="118"/>
    </row>
    <row r="1706" spans="1:15" s="137" customFormat="1" ht="18.75">
      <c r="A1706" s="133"/>
      <c r="B1706" s="119"/>
      <c r="C1706" s="118"/>
      <c r="D1706" s="134"/>
      <c r="E1706" s="118"/>
      <c r="F1706" s="118"/>
      <c r="G1706" s="120"/>
      <c r="H1706" s="148"/>
      <c r="I1706" s="148"/>
      <c r="J1706" s="225"/>
      <c r="K1706" s="186"/>
      <c r="L1706" s="133"/>
      <c r="M1706" s="133"/>
      <c r="N1706" s="133"/>
      <c r="O1706" s="118"/>
    </row>
    <row r="1707" spans="1:15" ht="18.75">
      <c r="A1707" s="35"/>
      <c r="B1707" s="42"/>
      <c r="C1707" s="35"/>
      <c r="D1707" s="35"/>
      <c r="E1707" s="35"/>
      <c r="F1707" s="35"/>
      <c r="G1707" s="43"/>
      <c r="H1707" s="222"/>
      <c r="I1707" s="222"/>
      <c r="J1707" s="197"/>
      <c r="K1707" s="197"/>
      <c r="L1707" s="35"/>
      <c r="M1707" s="35"/>
      <c r="N1707" s="35"/>
      <c r="O1707" s="35"/>
    </row>
    <row r="1708" spans="1:15" ht="18.75">
      <c r="A1708" s="35"/>
      <c r="B1708" s="42"/>
      <c r="C1708" s="35"/>
      <c r="D1708" s="26"/>
      <c r="E1708" s="71"/>
      <c r="F1708" s="35"/>
      <c r="G1708" s="43"/>
      <c r="H1708" s="220"/>
      <c r="I1708" s="220"/>
      <c r="J1708" s="221"/>
      <c r="K1708" s="197"/>
      <c r="L1708" s="35"/>
      <c r="M1708" s="35"/>
      <c r="N1708" s="35"/>
      <c r="O1708" s="35"/>
    </row>
    <row r="1709" spans="1:15" ht="18.75">
      <c r="A1709" s="35"/>
      <c r="B1709" s="42"/>
      <c r="C1709" s="35"/>
      <c r="D1709" s="26"/>
      <c r="E1709" s="35"/>
      <c r="F1709" s="35"/>
      <c r="G1709" s="43"/>
      <c r="H1709" s="220"/>
      <c r="I1709" s="220"/>
      <c r="J1709" s="221"/>
      <c r="K1709" s="197"/>
      <c r="L1709" s="35"/>
      <c r="M1709" s="35"/>
      <c r="N1709" s="35"/>
      <c r="O1709" s="35"/>
    </row>
    <row r="1710" spans="1:15" ht="18.75">
      <c r="A1710" s="35"/>
      <c r="B1710" s="42"/>
      <c r="C1710" s="35"/>
      <c r="D1710" s="26"/>
      <c r="E1710" s="35"/>
      <c r="F1710" s="35"/>
      <c r="G1710" s="43"/>
      <c r="H1710" s="220"/>
      <c r="I1710" s="220"/>
      <c r="J1710" s="221"/>
      <c r="K1710" s="197"/>
      <c r="L1710" s="35"/>
      <c r="M1710" s="35"/>
      <c r="N1710" s="35"/>
      <c r="O1710" s="35"/>
    </row>
    <row r="1711" spans="1:15" ht="18.75">
      <c r="A1711" s="35"/>
      <c r="B1711" s="42"/>
      <c r="C1711" s="35"/>
      <c r="D1711" s="35"/>
      <c r="E1711" s="35"/>
      <c r="F1711" s="35"/>
      <c r="G1711" s="43"/>
      <c r="H1711" s="222"/>
      <c r="I1711" s="222"/>
      <c r="J1711" s="197"/>
      <c r="K1711" s="197"/>
      <c r="L1711" s="35"/>
      <c r="M1711" s="35"/>
      <c r="N1711" s="35"/>
      <c r="O1711" s="35"/>
    </row>
    <row r="1712" spans="1:15" s="123" customFormat="1" ht="18.75">
      <c r="A1712" s="118"/>
      <c r="B1712" s="119"/>
      <c r="C1712" s="118"/>
      <c r="D1712" s="118"/>
      <c r="E1712" s="118"/>
      <c r="F1712" s="118"/>
      <c r="G1712" s="120"/>
      <c r="H1712" s="166"/>
      <c r="I1712" s="166"/>
      <c r="J1712" s="185"/>
      <c r="K1712" s="186"/>
      <c r="L1712" s="118"/>
      <c r="M1712" s="118"/>
      <c r="N1712" s="118"/>
      <c r="O1712" s="118"/>
    </row>
    <row r="1713" spans="1:15" s="123" customFormat="1" ht="18.75">
      <c r="A1713" s="118"/>
      <c r="B1713" s="119"/>
      <c r="C1713" s="118"/>
      <c r="D1713" s="118"/>
      <c r="E1713" s="118"/>
      <c r="F1713" s="118"/>
      <c r="G1713" s="120"/>
      <c r="H1713" s="166"/>
      <c r="I1713" s="166"/>
      <c r="J1713" s="185"/>
      <c r="K1713" s="186"/>
      <c r="L1713" s="118"/>
      <c r="M1713" s="118"/>
      <c r="N1713" s="118"/>
      <c r="O1713" s="118"/>
    </row>
    <row r="1714" spans="1:15" ht="18.75">
      <c r="A1714" s="35"/>
      <c r="B1714" s="42"/>
      <c r="C1714" s="35"/>
      <c r="D1714" s="35"/>
      <c r="E1714" s="35"/>
      <c r="F1714" s="35"/>
      <c r="G1714" s="43"/>
      <c r="H1714" s="220"/>
      <c r="I1714" s="220"/>
      <c r="J1714" s="221"/>
      <c r="K1714" s="197"/>
      <c r="L1714" s="35"/>
      <c r="M1714" s="35"/>
      <c r="N1714" s="35"/>
      <c r="O1714" s="35"/>
    </row>
    <row r="1715" spans="1:15" ht="18.75">
      <c r="A1715" s="35"/>
      <c r="B1715" s="42"/>
      <c r="C1715" s="35"/>
      <c r="D1715" s="35"/>
      <c r="E1715" s="35"/>
      <c r="F1715" s="35"/>
      <c r="G1715" s="43"/>
      <c r="H1715" s="220"/>
      <c r="I1715" s="220"/>
      <c r="J1715" s="221"/>
      <c r="K1715" s="197"/>
      <c r="L1715" s="35"/>
      <c r="M1715" s="35"/>
      <c r="N1715" s="35"/>
      <c r="O1715" s="35"/>
    </row>
    <row r="1716" spans="1:15" ht="18.75">
      <c r="A1716" s="35"/>
      <c r="B1716" s="42"/>
      <c r="C1716" s="35"/>
      <c r="D1716" s="35"/>
      <c r="E1716" s="35"/>
      <c r="F1716" s="35"/>
      <c r="G1716" s="43"/>
      <c r="H1716" s="220"/>
      <c r="I1716" s="220"/>
      <c r="J1716" s="221"/>
      <c r="K1716" s="197"/>
      <c r="L1716" s="35"/>
      <c r="M1716" s="35"/>
      <c r="N1716" s="35"/>
      <c r="O1716" s="35"/>
    </row>
    <row r="1717" spans="1:15" ht="18.75">
      <c r="A1717" s="35"/>
      <c r="B1717" s="42"/>
      <c r="C1717" s="35"/>
      <c r="D1717" s="35"/>
      <c r="E1717" s="35"/>
      <c r="F1717" s="35"/>
      <c r="G1717" s="43"/>
      <c r="H1717" s="222"/>
      <c r="I1717" s="222"/>
      <c r="J1717" s="197"/>
      <c r="K1717" s="197"/>
      <c r="L1717" s="35"/>
      <c r="M1717" s="35"/>
      <c r="N1717" s="35"/>
      <c r="O1717" s="35"/>
    </row>
    <row r="1718" spans="1:15" ht="18.75">
      <c r="A1718" s="35"/>
      <c r="B1718" s="42"/>
      <c r="C1718" s="35"/>
      <c r="D1718" s="35"/>
      <c r="E1718" s="27"/>
      <c r="F1718" s="35"/>
      <c r="G1718" s="43"/>
      <c r="H1718" s="220"/>
      <c r="I1718" s="220"/>
      <c r="J1718" s="221"/>
      <c r="K1718" s="197"/>
      <c r="L1718" s="35"/>
      <c r="M1718" s="35"/>
      <c r="N1718" s="35"/>
      <c r="O1718" s="35"/>
    </row>
    <row r="1719" spans="1:15" ht="18.75">
      <c r="A1719" s="35"/>
      <c r="B1719" s="42"/>
      <c r="C1719" s="35"/>
      <c r="D1719" s="35"/>
      <c r="E1719" s="35"/>
      <c r="F1719" s="35"/>
      <c r="G1719" s="43"/>
      <c r="H1719" s="220"/>
      <c r="I1719" s="220"/>
      <c r="J1719" s="221"/>
      <c r="K1719" s="197"/>
      <c r="L1719" s="35"/>
      <c r="M1719" s="35"/>
      <c r="N1719" s="35"/>
      <c r="O1719" s="35"/>
    </row>
    <row r="1720" spans="1:15" ht="18.75">
      <c r="A1720" s="35"/>
      <c r="B1720" s="42"/>
      <c r="C1720" s="35"/>
      <c r="D1720" s="35"/>
      <c r="E1720" s="35"/>
      <c r="F1720" s="35"/>
      <c r="G1720" s="43"/>
      <c r="H1720" s="222"/>
      <c r="I1720" s="222"/>
      <c r="J1720" s="197"/>
      <c r="K1720" s="197"/>
      <c r="L1720" s="35"/>
      <c r="M1720" s="35"/>
      <c r="N1720" s="35"/>
      <c r="O1720" s="35"/>
    </row>
    <row r="1721" spans="1:15" s="123" customFormat="1" ht="18.75">
      <c r="A1721" s="118"/>
      <c r="B1721" s="119"/>
      <c r="C1721" s="118"/>
      <c r="D1721" s="118"/>
      <c r="E1721" s="118"/>
      <c r="F1721" s="118"/>
      <c r="G1721" s="120"/>
      <c r="H1721" s="166"/>
      <c r="I1721" s="166"/>
      <c r="J1721" s="185"/>
      <c r="K1721" s="186"/>
      <c r="L1721" s="118"/>
      <c r="M1721" s="118"/>
      <c r="N1721" s="118"/>
      <c r="O1721" s="118"/>
    </row>
    <row r="1722" spans="1:15" s="123" customFormat="1" ht="18.75">
      <c r="A1722" s="118"/>
      <c r="B1722" s="119"/>
      <c r="C1722" s="118"/>
      <c r="D1722" s="118"/>
      <c r="E1722" s="118"/>
      <c r="F1722" s="118"/>
      <c r="G1722" s="120"/>
      <c r="H1722" s="166"/>
      <c r="I1722" s="166"/>
      <c r="J1722" s="185"/>
      <c r="K1722" s="186"/>
      <c r="L1722" s="118"/>
      <c r="M1722" s="118"/>
      <c r="N1722" s="118"/>
      <c r="O1722" s="118"/>
    </row>
    <row r="1723" spans="1:15" s="123" customFormat="1" ht="18.75">
      <c r="A1723" s="118"/>
      <c r="B1723" s="119"/>
      <c r="C1723" s="118"/>
      <c r="D1723" s="118"/>
      <c r="E1723" s="118"/>
      <c r="F1723" s="118"/>
      <c r="G1723" s="120"/>
      <c r="H1723" s="166"/>
      <c r="I1723" s="166"/>
      <c r="J1723" s="185"/>
      <c r="K1723" s="186"/>
      <c r="L1723" s="118"/>
      <c r="M1723" s="118"/>
      <c r="N1723" s="118"/>
      <c r="O1723" s="118"/>
    </row>
    <row r="1724" spans="1:15" s="123" customFormat="1" ht="18.75">
      <c r="A1724" s="118"/>
      <c r="B1724" s="119"/>
      <c r="C1724" s="118"/>
      <c r="D1724" s="118"/>
      <c r="E1724" s="118"/>
      <c r="F1724" s="118"/>
      <c r="G1724" s="120"/>
      <c r="H1724" s="166"/>
      <c r="I1724" s="166"/>
      <c r="J1724" s="185"/>
      <c r="K1724" s="186"/>
      <c r="L1724" s="118"/>
      <c r="M1724" s="118"/>
      <c r="N1724" s="118"/>
      <c r="O1724" s="118"/>
    </row>
    <row r="1725" spans="1:15" ht="18.75">
      <c r="A1725" s="35"/>
      <c r="B1725" s="42"/>
      <c r="C1725" s="35"/>
      <c r="D1725" s="35"/>
      <c r="E1725" s="71"/>
      <c r="F1725" s="35"/>
      <c r="G1725" s="43"/>
      <c r="H1725" s="220"/>
      <c r="I1725" s="220"/>
      <c r="J1725" s="221"/>
      <c r="K1725" s="197"/>
      <c r="L1725" s="35"/>
      <c r="M1725" s="35"/>
      <c r="N1725" s="35"/>
      <c r="O1725" s="35"/>
    </row>
    <row r="1726" spans="1:15" ht="18.75">
      <c r="A1726" s="35"/>
      <c r="B1726" s="42"/>
      <c r="C1726" s="35"/>
      <c r="D1726" s="35"/>
      <c r="E1726" s="71"/>
      <c r="F1726" s="35"/>
      <c r="G1726" s="43"/>
      <c r="H1726" s="220"/>
      <c r="I1726" s="220"/>
      <c r="J1726" s="221"/>
      <c r="K1726" s="197"/>
      <c r="L1726" s="35"/>
      <c r="M1726" s="35"/>
      <c r="N1726" s="35"/>
      <c r="O1726" s="35"/>
    </row>
    <row r="1727" spans="1:15" ht="18.75">
      <c r="A1727" s="35"/>
      <c r="B1727" s="42"/>
      <c r="C1727" s="35"/>
      <c r="D1727" s="35"/>
      <c r="E1727" s="35"/>
      <c r="F1727" s="35"/>
      <c r="G1727" s="43"/>
      <c r="H1727" s="220"/>
      <c r="I1727" s="220"/>
      <c r="J1727" s="221"/>
      <c r="K1727" s="197"/>
      <c r="L1727" s="35"/>
      <c r="M1727" s="35"/>
      <c r="N1727" s="35"/>
      <c r="O1727" s="35"/>
    </row>
    <row r="1728" spans="1:15" ht="18.75">
      <c r="A1728" s="35"/>
      <c r="B1728" s="42"/>
      <c r="C1728" s="35"/>
      <c r="D1728" s="35"/>
      <c r="E1728" s="35"/>
      <c r="F1728" s="35"/>
      <c r="G1728" s="43"/>
      <c r="H1728" s="220"/>
      <c r="I1728" s="220"/>
      <c r="J1728" s="221"/>
      <c r="K1728" s="197"/>
      <c r="L1728" s="35"/>
      <c r="M1728" s="35"/>
      <c r="N1728" s="35"/>
      <c r="O1728" s="35"/>
    </row>
    <row r="1729" spans="1:15" ht="18.75">
      <c r="A1729" s="35"/>
      <c r="B1729" s="42"/>
      <c r="C1729" s="35"/>
      <c r="D1729" s="35"/>
      <c r="E1729" s="35"/>
      <c r="F1729" s="35"/>
      <c r="G1729" s="43"/>
      <c r="H1729" s="220"/>
      <c r="I1729" s="220"/>
      <c r="J1729" s="221"/>
      <c r="K1729" s="197"/>
      <c r="L1729" s="35"/>
      <c r="M1729" s="35"/>
      <c r="N1729" s="35"/>
      <c r="O1729" s="35"/>
    </row>
    <row r="1730" spans="1:15" ht="18.75">
      <c r="A1730" s="35"/>
      <c r="B1730" s="42"/>
      <c r="C1730" s="35"/>
      <c r="D1730" s="35"/>
      <c r="E1730" s="35"/>
      <c r="F1730" s="35"/>
      <c r="G1730" s="43"/>
      <c r="H1730" s="220"/>
      <c r="I1730" s="220"/>
      <c r="J1730" s="221"/>
      <c r="K1730" s="197"/>
      <c r="L1730" s="35"/>
      <c r="M1730" s="35"/>
      <c r="N1730" s="35"/>
      <c r="O1730" s="35"/>
    </row>
    <row r="1731" spans="1:15" ht="18.75">
      <c r="A1731" s="35"/>
      <c r="B1731" s="42"/>
      <c r="C1731" s="35"/>
      <c r="D1731" s="35"/>
      <c r="E1731" s="35"/>
      <c r="F1731" s="35"/>
      <c r="G1731" s="43"/>
      <c r="H1731" s="222"/>
      <c r="I1731" s="222"/>
      <c r="J1731" s="197"/>
      <c r="K1731" s="197"/>
      <c r="L1731" s="35"/>
      <c r="M1731" s="35"/>
      <c r="N1731" s="35"/>
      <c r="O1731" s="35"/>
    </row>
    <row r="1732" spans="1:15" ht="18.75">
      <c r="A1732" s="35"/>
      <c r="B1732" s="42"/>
      <c r="C1732" s="35"/>
      <c r="D1732" s="35"/>
      <c r="E1732" s="27"/>
      <c r="F1732" s="35"/>
      <c r="G1732" s="43"/>
      <c r="H1732" s="220"/>
      <c r="I1732" s="220"/>
      <c r="J1732" s="221"/>
      <c r="K1732" s="197"/>
      <c r="L1732" s="35"/>
      <c r="M1732" s="35"/>
      <c r="N1732" s="35"/>
      <c r="O1732" s="35"/>
    </row>
    <row r="1733" spans="1:15" ht="18.75">
      <c r="A1733" s="35"/>
      <c r="B1733" s="42"/>
      <c r="C1733" s="35"/>
      <c r="D1733" s="35"/>
      <c r="E1733" s="35"/>
      <c r="F1733" s="35"/>
      <c r="G1733" s="43"/>
      <c r="H1733" s="220"/>
      <c r="I1733" s="220"/>
      <c r="J1733" s="221"/>
      <c r="K1733" s="197"/>
      <c r="L1733" s="35"/>
      <c r="M1733" s="35"/>
      <c r="N1733" s="35"/>
      <c r="O1733" s="35"/>
    </row>
    <row r="1734" spans="1:15" ht="18.75">
      <c r="A1734" s="35"/>
      <c r="B1734" s="42"/>
      <c r="C1734" s="35"/>
      <c r="D1734" s="35"/>
      <c r="E1734" s="35"/>
      <c r="F1734" s="35"/>
      <c r="G1734" s="43"/>
      <c r="H1734" s="220"/>
      <c r="I1734" s="220"/>
      <c r="J1734" s="221"/>
      <c r="K1734" s="197"/>
      <c r="L1734" s="35"/>
      <c r="M1734" s="35"/>
      <c r="N1734" s="35"/>
      <c r="O1734" s="35"/>
    </row>
    <row r="1735" spans="1:15" ht="18.75">
      <c r="A1735" s="35"/>
      <c r="B1735" s="42"/>
      <c r="C1735" s="35"/>
      <c r="D1735" s="35"/>
      <c r="E1735" s="35"/>
      <c r="F1735" s="35"/>
      <c r="G1735" s="43"/>
      <c r="H1735" s="222"/>
      <c r="I1735" s="222"/>
      <c r="J1735" s="197"/>
      <c r="K1735" s="197"/>
      <c r="L1735" s="35"/>
      <c r="M1735" s="35"/>
      <c r="N1735" s="35"/>
      <c r="O1735" s="35"/>
    </row>
    <row r="1736" spans="1:15" s="123" customFormat="1" ht="18.75">
      <c r="A1736" s="118"/>
      <c r="B1736" s="119"/>
      <c r="C1736" s="118"/>
      <c r="D1736" s="138"/>
      <c r="E1736" s="118"/>
      <c r="F1736" s="118"/>
      <c r="G1736" s="120"/>
      <c r="H1736" s="166"/>
      <c r="I1736" s="166"/>
      <c r="J1736" s="185"/>
      <c r="K1736" s="186"/>
      <c r="L1736" s="118"/>
      <c r="M1736" s="118"/>
      <c r="N1736" s="118"/>
      <c r="O1736" s="118"/>
    </row>
    <row r="1737" spans="1:15" ht="18.75">
      <c r="A1737" s="35"/>
      <c r="B1737" s="42"/>
      <c r="C1737" s="35"/>
      <c r="D1737" s="107"/>
      <c r="E1737" s="71"/>
      <c r="F1737" s="35"/>
      <c r="G1737" s="43"/>
      <c r="H1737" s="220"/>
      <c r="I1737" s="220"/>
      <c r="J1737" s="221"/>
      <c r="K1737" s="197"/>
      <c r="L1737" s="35"/>
      <c r="M1737" s="35"/>
      <c r="N1737" s="35"/>
      <c r="O1737" s="35"/>
    </row>
    <row r="1738" spans="1:15" ht="18.75">
      <c r="A1738" s="35"/>
      <c r="B1738" s="42"/>
      <c r="C1738" s="35"/>
      <c r="D1738" s="107"/>
      <c r="E1738" s="35"/>
      <c r="F1738" s="35"/>
      <c r="G1738" s="43"/>
      <c r="H1738" s="220"/>
      <c r="I1738" s="220"/>
      <c r="J1738" s="221"/>
      <c r="K1738" s="197"/>
      <c r="L1738" s="35"/>
      <c r="M1738" s="35"/>
      <c r="N1738" s="35"/>
      <c r="O1738" s="35"/>
    </row>
    <row r="1739" spans="1:15" ht="18.75">
      <c r="A1739" s="35"/>
      <c r="B1739" s="42"/>
      <c r="C1739" s="35"/>
      <c r="D1739" s="107"/>
      <c r="E1739" s="35"/>
      <c r="F1739" s="35"/>
      <c r="G1739" s="43"/>
      <c r="H1739" s="220"/>
      <c r="I1739" s="220"/>
      <c r="J1739" s="221"/>
      <c r="K1739" s="197"/>
      <c r="L1739" s="35"/>
      <c r="M1739" s="35"/>
      <c r="N1739" s="35"/>
      <c r="O1739" s="35"/>
    </row>
    <row r="1740" spans="1:15" ht="81.75" customHeight="1">
      <c r="A1740" s="35"/>
      <c r="B1740" s="42"/>
      <c r="C1740" s="35"/>
      <c r="D1740" s="35"/>
      <c r="E1740" s="27"/>
      <c r="F1740" s="35"/>
      <c r="G1740" s="43"/>
      <c r="H1740" s="220"/>
      <c r="I1740" s="220"/>
      <c r="J1740" s="221"/>
      <c r="K1740" s="197"/>
      <c r="L1740" s="35"/>
      <c r="M1740" s="35"/>
      <c r="N1740" s="35"/>
      <c r="O1740" s="35"/>
    </row>
    <row r="1741" spans="1:15" ht="18.75">
      <c r="A1741" s="35"/>
      <c r="B1741" s="42"/>
      <c r="C1741" s="35"/>
      <c r="D1741" s="35"/>
      <c r="E1741" s="35"/>
      <c r="F1741" s="35"/>
      <c r="G1741" s="43"/>
      <c r="H1741" s="220"/>
      <c r="I1741" s="220"/>
      <c r="J1741" s="221"/>
      <c r="K1741" s="197"/>
      <c r="L1741" s="35"/>
      <c r="M1741" s="35"/>
      <c r="N1741" s="35"/>
      <c r="O1741" s="35"/>
    </row>
    <row r="1742" spans="1:15" ht="18.75">
      <c r="A1742" s="35"/>
      <c r="B1742" s="42"/>
      <c r="C1742" s="35"/>
      <c r="D1742" s="35"/>
      <c r="E1742" s="35"/>
      <c r="F1742" s="35"/>
      <c r="G1742" s="43"/>
      <c r="H1742" s="222"/>
      <c r="I1742" s="222"/>
      <c r="J1742" s="197"/>
      <c r="K1742" s="197"/>
      <c r="L1742" s="35"/>
      <c r="M1742" s="35"/>
      <c r="N1742" s="35"/>
      <c r="O1742" s="35"/>
    </row>
    <row r="1743" spans="1:15" s="123" customFormat="1" ht="18.75">
      <c r="A1743" s="118"/>
      <c r="B1743" s="119"/>
      <c r="C1743" s="118"/>
      <c r="D1743" s="118"/>
      <c r="E1743" s="118"/>
      <c r="F1743" s="118"/>
      <c r="G1743" s="120"/>
      <c r="H1743" s="166"/>
      <c r="I1743" s="166"/>
      <c r="J1743" s="185"/>
      <c r="K1743" s="186"/>
      <c r="L1743" s="118"/>
      <c r="M1743" s="118"/>
      <c r="N1743" s="118"/>
      <c r="O1743" s="118"/>
    </row>
    <row r="1744" spans="1:15" s="123" customFormat="1" ht="18.75">
      <c r="A1744" s="118"/>
      <c r="B1744" s="119"/>
      <c r="C1744" s="118"/>
      <c r="D1744" s="118"/>
      <c r="E1744" s="118"/>
      <c r="F1744" s="118"/>
      <c r="G1744" s="120"/>
      <c r="H1744" s="166"/>
      <c r="I1744" s="166"/>
      <c r="J1744" s="185"/>
      <c r="K1744" s="186"/>
      <c r="L1744" s="118"/>
      <c r="M1744" s="118"/>
      <c r="N1744" s="118"/>
      <c r="O1744" s="118"/>
    </row>
    <row r="1745" spans="1:15" ht="18.75">
      <c r="A1745" s="35"/>
      <c r="B1745" s="42"/>
      <c r="C1745" s="35"/>
      <c r="D1745" s="35"/>
      <c r="E1745" s="35"/>
      <c r="F1745" s="35"/>
      <c r="G1745" s="43"/>
      <c r="H1745" s="220"/>
      <c r="I1745" s="220"/>
      <c r="J1745" s="221"/>
      <c r="K1745" s="197"/>
      <c r="L1745" s="35"/>
      <c r="M1745" s="35"/>
      <c r="N1745" s="35"/>
      <c r="O1745" s="35"/>
    </row>
    <row r="1746" spans="1:15" ht="18.75">
      <c r="A1746" s="35"/>
      <c r="B1746" s="42"/>
      <c r="C1746" s="35"/>
      <c r="D1746" s="35"/>
      <c r="E1746" s="35"/>
      <c r="F1746" s="35"/>
      <c r="G1746" s="43"/>
      <c r="H1746" s="220"/>
      <c r="I1746" s="220"/>
      <c r="J1746" s="221"/>
      <c r="K1746" s="197"/>
      <c r="L1746" s="35"/>
      <c r="M1746" s="35"/>
      <c r="N1746" s="35"/>
      <c r="O1746" s="35"/>
    </row>
    <row r="1747" spans="1:15" ht="18.75">
      <c r="A1747" s="35"/>
      <c r="B1747" s="42"/>
      <c r="C1747" s="35"/>
      <c r="D1747" s="35"/>
      <c r="E1747" s="35"/>
      <c r="F1747" s="35"/>
      <c r="G1747" s="43"/>
      <c r="H1747" s="220"/>
      <c r="I1747" s="220"/>
      <c r="J1747" s="221"/>
      <c r="K1747" s="197"/>
      <c r="L1747" s="35"/>
      <c r="M1747" s="35"/>
      <c r="N1747" s="35"/>
      <c r="O1747" s="35"/>
    </row>
    <row r="1748" spans="1:15" ht="18.75">
      <c r="A1748" s="35"/>
      <c r="B1748" s="42"/>
      <c r="C1748" s="35"/>
      <c r="D1748" s="35"/>
      <c r="E1748" s="35"/>
      <c r="F1748" s="35"/>
      <c r="G1748" s="43"/>
      <c r="H1748" s="222"/>
      <c r="I1748" s="222"/>
      <c r="J1748" s="197"/>
      <c r="K1748" s="197"/>
      <c r="L1748" s="35"/>
      <c r="M1748" s="35"/>
      <c r="N1748" s="35"/>
      <c r="O1748" s="35"/>
    </row>
    <row r="1749" spans="1:15" s="123" customFormat="1" ht="18.75">
      <c r="A1749" s="118"/>
      <c r="B1749" s="119"/>
      <c r="C1749" s="118"/>
      <c r="D1749" s="118"/>
      <c r="E1749" s="118"/>
      <c r="F1749" s="118"/>
      <c r="G1749" s="120"/>
      <c r="H1749" s="166"/>
      <c r="I1749" s="166"/>
      <c r="J1749" s="185"/>
      <c r="K1749" s="186"/>
      <c r="L1749" s="118"/>
      <c r="M1749" s="118"/>
      <c r="N1749" s="118"/>
      <c r="O1749" s="118"/>
    </row>
    <row r="1750" spans="1:15" s="123" customFormat="1" ht="18.75">
      <c r="A1750" s="118"/>
      <c r="B1750" s="119"/>
      <c r="C1750" s="118"/>
      <c r="D1750" s="118"/>
      <c r="E1750" s="118"/>
      <c r="F1750" s="118"/>
      <c r="G1750" s="120"/>
      <c r="H1750" s="166"/>
      <c r="I1750" s="166"/>
      <c r="J1750" s="185"/>
      <c r="K1750" s="186"/>
      <c r="L1750" s="118"/>
      <c r="M1750" s="118"/>
      <c r="N1750" s="118"/>
      <c r="O1750" s="118"/>
    </row>
    <row r="1751" spans="1:15" ht="18.75">
      <c r="A1751" s="35"/>
      <c r="B1751" s="42"/>
      <c r="C1751" s="35"/>
      <c r="D1751" s="35"/>
      <c r="E1751" s="35"/>
      <c r="F1751" s="35"/>
      <c r="G1751" s="43"/>
      <c r="H1751" s="220"/>
      <c r="I1751" s="220"/>
      <c r="J1751" s="221"/>
      <c r="K1751" s="197"/>
      <c r="L1751" s="35"/>
      <c r="M1751" s="35"/>
      <c r="N1751" s="35"/>
      <c r="O1751" s="35"/>
    </row>
    <row r="1752" spans="1:15" ht="18.75">
      <c r="A1752" s="35"/>
      <c r="B1752" s="42"/>
      <c r="C1752" s="35"/>
      <c r="D1752" s="35"/>
      <c r="E1752" s="35"/>
      <c r="F1752" s="35"/>
      <c r="G1752" s="43"/>
      <c r="H1752" s="220"/>
      <c r="I1752" s="220"/>
      <c r="J1752" s="221"/>
      <c r="K1752" s="197"/>
      <c r="L1752" s="35"/>
      <c r="M1752" s="35"/>
      <c r="N1752" s="35"/>
      <c r="O1752" s="35"/>
    </row>
    <row r="1753" spans="1:15" ht="18.75">
      <c r="A1753" s="35"/>
      <c r="B1753" s="42"/>
      <c r="C1753" s="35"/>
      <c r="D1753" s="35"/>
      <c r="E1753" s="35"/>
      <c r="F1753" s="35"/>
      <c r="G1753" s="43"/>
      <c r="H1753" s="220"/>
      <c r="I1753" s="220"/>
      <c r="J1753" s="221"/>
      <c r="K1753" s="197"/>
      <c r="L1753" s="35"/>
      <c r="M1753" s="35"/>
      <c r="N1753" s="35"/>
      <c r="O1753" s="35"/>
    </row>
    <row r="1754" spans="1:15" ht="18.75">
      <c r="A1754" s="35"/>
      <c r="B1754" s="42"/>
      <c r="C1754" s="35"/>
      <c r="D1754" s="35"/>
      <c r="E1754" s="35"/>
      <c r="F1754" s="35"/>
      <c r="G1754" s="43"/>
      <c r="H1754" s="222"/>
      <c r="I1754" s="222"/>
      <c r="J1754" s="197"/>
      <c r="K1754" s="197"/>
      <c r="L1754" s="35"/>
      <c r="M1754" s="35"/>
      <c r="N1754" s="35"/>
      <c r="O1754" s="35"/>
    </row>
    <row r="1755" spans="1:15" s="123" customFormat="1" ht="18.75">
      <c r="A1755" s="118"/>
      <c r="B1755" s="119"/>
      <c r="C1755" s="118"/>
      <c r="D1755" s="118"/>
      <c r="E1755" s="118"/>
      <c r="F1755" s="118"/>
      <c r="G1755" s="120"/>
      <c r="H1755" s="166"/>
      <c r="I1755" s="166"/>
      <c r="J1755" s="185"/>
      <c r="K1755" s="186"/>
      <c r="L1755" s="118"/>
      <c r="M1755" s="118"/>
      <c r="N1755" s="118"/>
      <c r="O1755" s="118"/>
    </row>
    <row r="1756" spans="1:15" s="123" customFormat="1" ht="18.75">
      <c r="A1756" s="118"/>
      <c r="B1756" s="119"/>
      <c r="C1756" s="118"/>
      <c r="D1756" s="118"/>
      <c r="E1756" s="118"/>
      <c r="F1756" s="118"/>
      <c r="G1756" s="120"/>
      <c r="H1756" s="166"/>
      <c r="I1756" s="166"/>
      <c r="J1756" s="185"/>
      <c r="K1756" s="186"/>
      <c r="L1756" s="118"/>
      <c r="M1756" s="118"/>
      <c r="N1756" s="118"/>
      <c r="O1756" s="118"/>
    </row>
    <row r="1757" spans="1:15" ht="18.75">
      <c r="A1757" s="35"/>
      <c r="B1757" s="42"/>
      <c r="C1757" s="35"/>
      <c r="D1757" s="57"/>
      <c r="E1757" s="35"/>
      <c r="F1757" s="35"/>
      <c r="G1757" s="43"/>
      <c r="H1757" s="220"/>
      <c r="I1757" s="220"/>
      <c r="J1757" s="221"/>
      <c r="K1757" s="197"/>
      <c r="L1757" s="35"/>
      <c r="M1757" s="35"/>
      <c r="N1757" s="35"/>
      <c r="O1757" s="35"/>
    </row>
    <row r="1758" spans="1:15" ht="18.75">
      <c r="A1758" s="35"/>
      <c r="B1758" s="42"/>
      <c r="C1758" s="35"/>
      <c r="D1758" s="57"/>
      <c r="E1758" s="35"/>
      <c r="F1758" s="35"/>
      <c r="G1758" s="43"/>
      <c r="H1758" s="220"/>
      <c r="I1758" s="220"/>
      <c r="J1758" s="221"/>
      <c r="K1758" s="197"/>
      <c r="L1758" s="35"/>
      <c r="M1758" s="35"/>
      <c r="N1758" s="35"/>
      <c r="O1758" s="35"/>
    </row>
    <row r="1759" spans="1:15" ht="18.75">
      <c r="A1759" s="35"/>
      <c r="B1759" s="42"/>
      <c r="C1759" s="35"/>
      <c r="D1759" s="57"/>
      <c r="E1759" s="35"/>
      <c r="F1759" s="35"/>
      <c r="G1759" s="43"/>
      <c r="H1759" s="220"/>
      <c r="I1759" s="220"/>
      <c r="J1759" s="221"/>
      <c r="K1759" s="197"/>
      <c r="L1759" s="35"/>
      <c r="M1759" s="35"/>
      <c r="N1759" s="35"/>
      <c r="O1759" s="35"/>
    </row>
    <row r="1760" spans="1:15" ht="18.75">
      <c r="A1760" s="35"/>
      <c r="B1760" s="42"/>
      <c r="C1760" s="35"/>
      <c r="D1760" s="35"/>
      <c r="E1760" s="35"/>
      <c r="F1760" s="35"/>
      <c r="G1760" s="43"/>
      <c r="H1760" s="222"/>
      <c r="I1760" s="222"/>
      <c r="J1760" s="197"/>
      <c r="K1760" s="197"/>
      <c r="L1760" s="35"/>
      <c r="M1760" s="35"/>
      <c r="N1760" s="35"/>
      <c r="O1760" s="35"/>
    </row>
    <row r="1761" spans="1:15" s="123" customFormat="1" ht="18.75">
      <c r="A1761" s="118"/>
      <c r="B1761" s="119"/>
      <c r="C1761" s="118"/>
      <c r="D1761" s="118"/>
      <c r="E1761" s="118"/>
      <c r="F1761" s="118"/>
      <c r="G1761" s="120"/>
      <c r="H1761" s="166"/>
      <c r="I1761" s="166"/>
      <c r="J1761" s="185"/>
      <c r="K1761" s="186"/>
      <c r="L1761" s="118"/>
      <c r="M1761" s="118"/>
      <c r="N1761" s="118"/>
      <c r="O1761" s="118"/>
    </row>
    <row r="1762" spans="1:15" s="123" customFormat="1" ht="18.75">
      <c r="A1762" s="118"/>
      <c r="B1762" s="119"/>
      <c r="C1762" s="118"/>
      <c r="D1762" s="118"/>
      <c r="E1762" s="118"/>
      <c r="F1762" s="118"/>
      <c r="G1762" s="120"/>
      <c r="H1762" s="166"/>
      <c r="I1762" s="166"/>
      <c r="J1762" s="229"/>
      <c r="K1762" s="186"/>
      <c r="L1762" s="118"/>
      <c r="M1762" s="118"/>
      <c r="N1762" s="118"/>
      <c r="O1762" s="118"/>
    </row>
    <row r="1763" spans="1:15" s="123" customFormat="1" ht="18.75">
      <c r="A1763" s="118"/>
      <c r="B1763" s="119"/>
      <c r="C1763" s="118"/>
      <c r="D1763" s="118"/>
      <c r="E1763" s="118"/>
      <c r="F1763" s="118"/>
      <c r="G1763" s="120"/>
      <c r="H1763" s="166"/>
      <c r="I1763" s="166"/>
      <c r="J1763" s="185"/>
      <c r="K1763" s="186"/>
      <c r="L1763" s="118"/>
      <c r="M1763" s="118"/>
      <c r="N1763" s="118"/>
      <c r="O1763" s="118"/>
    </row>
    <row r="1764" spans="1:15" ht="18.75">
      <c r="A1764" s="35"/>
      <c r="B1764" s="42"/>
      <c r="C1764" s="35"/>
      <c r="D1764" s="35"/>
      <c r="E1764" s="35"/>
      <c r="F1764" s="35"/>
      <c r="G1764" s="43"/>
      <c r="H1764" s="220"/>
      <c r="I1764" s="220"/>
      <c r="J1764" s="221"/>
      <c r="K1764" s="197"/>
      <c r="L1764" s="35"/>
      <c r="M1764" s="35"/>
      <c r="N1764" s="35"/>
      <c r="O1764" s="35"/>
    </row>
    <row r="1765" spans="1:15" ht="18.75">
      <c r="A1765" s="35"/>
      <c r="B1765" s="42"/>
      <c r="C1765" s="35"/>
      <c r="D1765" s="35"/>
      <c r="E1765" s="35"/>
      <c r="F1765" s="35"/>
      <c r="G1765" s="43"/>
      <c r="H1765" s="222"/>
      <c r="I1765" s="222"/>
      <c r="J1765" s="197"/>
      <c r="K1765" s="197"/>
      <c r="L1765" s="35"/>
      <c r="M1765" s="35"/>
      <c r="N1765" s="35"/>
      <c r="O1765" s="35"/>
    </row>
    <row r="1766" spans="1:15" s="123" customFormat="1" ht="18.75">
      <c r="A1766" s="118"/>
      <c r="B1766" s="119"/>
      <c r="C1766" s="118"/>
      <c r="D1766" s="118"/>
      <c r="E1766" s="118"/>
      <c r="F1766" s="118"/>
      <c r="G1766" s="120"/>
      <c r="H1766" s="166"/>
      <c r="I1766" s="166"/>
      <c r="J1766" s="185"/>
      <c r="K1766" s="186"/>
      <c r="L1766" s="118"/>
      <c r="M1766" s="118"/>
      <c r="N1766" s="118"/>
      <c r="O1766" s="118"/>
    </row>
    <row r="1767" spans="1:15" s="123" customFormat="1" ht="18.75">
      <c r="A1767" s="118"/>
      <c r="B1767" s="119"/>
      <c r="C1767" s="118"/>
      <c r="D1767" s="118"/>
      <c r="E1767" s="118"/>
      <c r="F1767" s="118"/>
      <c r="G1767" s="120"/>
      <c r="H1767" s="166"/>
      <c r="I1767" s="166"/>
      <c r="J1767" s="185"/>
      <c r="K1767" s="186"/>
      <c r="L1767" s="118"/>
      <c r="M1767" s="118"/>
      <c r="N1767" s="118"/>
      <c r="O1767" s="118"/>
    </row>
    <row r="1768" spans="1:15" ht="18.75">
      <c r="A1768" s="35"/>
      <c r="B1768" s="42"/>
      <c r="C1768" s="35"/>
      <c r="D1768" s="35"/>
      <c r="E1768" s="28"/>
      <c r="F1768" s="35"/>
      <c r="G1768" s="43"/>
      <c r="H1768" s="220"/>
      <c r="I1768" s="220"/>
      <c r="J1768" s="221"/>
      <c r="K1768" s="197"/>
      <c r="L1768" s="35"/>
      <c r="M1768" s="35"/>
      <c r="N1768" s="35"/>
      <c r="O1768" s="35"/>
    </row>
    <row r="1769" spans="1:15" ht="18.75">
      <c r="A1769" s="35"/>
      <c r="B1769" s="42"/>
      <c r="C1769" s="35"/>
      <c r="D1769" s="35"/>
      <c r="E1769" s="27"/>
      <c r="F1769" s="35"/>
      <c r="G1769" s="43"/>
      <c r="H1769" s="220"/>
      <c r="I1769" s="220"/>
      <c r="J1769" s="221"/>
      <c r="K1769" s="197"/>
      <c r="L1769" s="35"/>
      <c r="M1769" s="35"/>
      <c r="N1769" s="35"/>
      <c r="O1769" s="35"/>
    </row>
    <row r="1770" spans="1:15" ht="18.75">
      <c r="A1770" s="35"/>
      <c r="B1770" s="42"/>
      <c r="C1770" s="35"/>
      <c r="D1770" s="35"/>
      <c r="E1770" s="35"/>
      <c r="F1770" s="35"/>
      <c r="G1770" s="43"/>
      <c r="H1770" s="220"/>
      <c r="I1770" s="220"/>
      <c r="J1770" s="221"/>
      <c r="K1770" s="197"/>
      <c r="L1770" s="35"/>
      <c r="M1770" s="35"/>
      <c r="N1770" s="35"/>
      <c r="O1770" s="35"/>
    </row>
    <row r="1771" spans="1:15" ht="18.75">
      <c r="A1771" s="35"/>
      <c r="B1771" s="42"/>
      <c r="C1771" s="35"/>
      <c r="D1771" s="35"/>
      <c r="E1771" s="35"/>
      <c r="F1771" s="35"/>
      <c r="G1771" s="43"/>
      <c r="H1771" s="222"/>
      <c r="I1771" s="222"/>
      <c r="J1771" s="197"/>
      <c r="K1771" s="197"/>
      <c r="L1771" s="35"/>
      <c r="M1771" s="35"/>
      <c r="N1771" s="35"/>
      <c r="O1771" s="35"/>
    </row>
    <row r="1772" spans="1:15" s="123" customFormat="1" ht="18.75">
      <c r="A1772" s="118"/>
      <c r="B1772" s="119"/>
      <c r="C1772" s="118"/>
      <c r="D1772" s="118"/>
      <c r="E1772" s="118"/>
      <c r="F1772" s="118"/>
      <c r="G1772" s="120"/>
      <c r="H1772" s="166"/>
      <c r="I1772" s="166"/>
      <c r="J1772" s="185"/>
      <c r="K1772" s="186"/>
      <c r="L1772" s="118"/>
      <c r="M1772" s="118"/>
      <c r="N1772" s="118"/>
      <c r="O1772" s="118"/>
    </row>
    <row r="1773" spans="1:15" s="123" customFormat="1" ht="18.75">
      <c r="A1773" s="118"/>
      <c r="B1773" s="119"/>
      <c r="C1773" s="118"/>
      <c r="D1773" s="118"/>
      <c r="E1773" s="118"/>
      <c r="F1773" s="118"/>
      <c r="G1773" s="120"/>
      <c r="H1773" s="166"/>
      <c r="I1773" s="166"/>
      <c r="J1773" s="185"/>
      <c r="K1773" s="186"/>
      <c r="L1773" s="118"/>
      <c r="M1773" s="118"/>
      <c r="N1773" s="118"/>
      <c r="O1773" s="118"/>
    </row>
    <row r="1774" spans="1:15" ht="18.75">
      <c r="A1774" s="35"/>
      <c r="B1774" s="42"/>
      <c r="C1774" s="35"/>
      <c r="D1774" s="35"/>
      <c r="E1774" s="35"/>
      <c r="F1774" s="35"/>
      <c r="G1774" s="43"/>
      <c r="H1774" s="220"/>
      <c r="I1774" s="220"/>
      <c r="J1774" s="221"/>
      <c r="K1774" s="197"/>
      <c r="L1774" s="35"/>
      <c r="M1774" s="35"/>
      <c r="N1774" s="35"/>
      <c r="O1774" s="35"/>
    </row>
    <row r="1775" spans="1:15" ht="18.75">
      <c r="A1775" s="35"/>
      <c r="B1775" s="43"/>
      <c r="C1775" s="35"/>
      <c r="D1775" s="35"/>
      <c r="E1775" s="35"/>
      <c r="F1775" s="35"/>
      <c r="G1775" s="43"/>
      <c r="H1775" s="222"/>
      <c r="I1775" s="222"/>
      <c r="J1775" s="197"/>
      <c r="K1775" s="197"/>
      <c r="L1775" s="35"/>
      <c r="M1775" s="35"/>
      <c r="N1775" s="35"/>
      <c r="O1775" s="35"/>
    </row>
    <row r="1776" spans="1:15" s="123" customFormat="1" ht="18.75">
      <c r="A1776" s="118"/>
      <c r="B1776" s="119"/>
      <c r="C1776" s="118"/>
      <c r="D1776" s="118"/>
      <c r="E1776" s="118"/>
      <c r="F1776" s="118"/>
      <c r="G1776" s="120"/>
      <c r="H1776" s="166"/>
      <c r="I1776" s="166"/>
      <c r="J1776" s="185"/>
      <c r="K1776" s="186"/>
      <c r="L1776" s="118"/>
      <c r="M1776" s="118"/>
      <c r="N1776" s="118"/>
      <c r="O1776" s="118"/>
    </row>
    <row r="1777" spans="1:15" ht="18.75">
      <c r="A1777" s="35"/>
      <c r="B1777" s="42"/>
      <c r="C1777" s="35"/>
      <c r="D1777" s="35"/>
      <c r="E1777" s="35"/>
      <c r="F1777" s="35"/>
      <c r="G1777" s="43"/>
      <c r="H1777" s="220"/>
      <c r="I1777" s="220"/>
      <c r="J1777" s="221"/>
      <c r="K1777" s="197"/>
      <c r="L1777" s="35"/>
      <c r="M1777" s="35"/>
      <c r="N1777" s="35"/>
      <c r="O1777" s="35"/>
    </row>
    <row r="1778" spans="1:15" ht="18.75">
      <c r="A1778" s="35"/>
      <c r="B1778" s="43"/>
      <c r="C1778" s="35"/>
      <c r="D1778" s="35"/>
      <c r="E1778" s="35"/>
      <c r="F1778" s="35"/>
      <c r="G1778" s="43"/>
      <c r="H1778" s="222"/>
      <c r="I1778" s="222"/>
      <c r="J1778" s="197"/>
      <c r="K1778" s="197"/>
      <c r="L1778" s="35"/>
      <c r="M1778" s="35"/>
      <c r="N1778" s="35"/>
      <c r="O1778" s="35"/>
    </row>
    <row r="1779" spans="1:15" s="123" customFormat="1" ht="18.75">
      <c r="A1779" s="118"/>
      <c r="B1779" s="119"/>
      <c r="C1779" s="118"/>
      <c r="D1779" s="118"/>
      <c r="E1779" s="118"/>
      <c r="F1779" s="118"/>
      <c r="G1779" s="120"/>
      <c r="H1779" s="166"/>
      <c r="I1779" s="166"/>
      <c r="J1779" s="185"/>
      <c r="K1779" s="186"/>
      <c r="L1779" s="118"/>
      <c r="M1779" s="118"/>
      <c r="N1779" s="118"/>
      <c r="O1779" s="118"/>
    </row>
    <row r="1780" spans="1:15" ht="18.75">
      <c r="A1780" s="35"/>
      <c r="B1780" s="42"/>
      <c r="C1780" s="35"/>
      <c r="D1780" s="35"/>
      <c r="E1780" s="71"/>
      <c r="F1780" s="35"/>
      <c r="G1780" s="43"/>
      <c r="H1780" s="220"/>
      <c r="I1780" s="220"/>
      <c r="J1780" s="221"/>
      <c r="K1780" s="197"/>
      <c r="L1780" s="35"/>
      <c r="M1780" s="35"/>
      <c r="N1780" s="35"/>
      <c r="O1780" s="35"/>
    </row>
    <row r="1781" spans="1:15" ht="18.75">
      <c r="A1781" s="35"/>
      <c r="B1781" s="42"/>
      <c r="C1781" s="35"/>
      <c r="D1781" s="35"/>
      <c r="E1781" s="35"/>
      <c r="F1781" s="35"/>
      <c r="G1781" s="43"/>
      <c r="H1781" s="220"/>
      <c r="I1781" s="220"/>
      <c r="J1781" s="221"/>
      <c r="K1781" s="197"/>
      <c r="L1781" s="35"/>
      <c r="M1781" s="35"/>
      <c r="N1781" s="35"/>
      <c r="O1781" s="35"/>
    </row>
    <row r="1782" spans="1:15" ht="18.75">
      <c r="A1782" s="35"/>
      <c r="B1782" s="42"/>
      <c r="C1782" s="35"/>
      <c r="D1782" s="35"/>
      <c r="E1782" s="35"/>
      <c r="F1782" s="35"/>
      <c r="G1782" s="43"/>
      <c r="H1782" s="220"/>
      <c r="I1782" s="220"/>
      <c r="J1782" s="221"/>
      <c r="K1782" s="197"/>
      <c r="L1782" s="35"/>
      <c r="M1782" s="35"/>
      <c r="N1782" s="35"/>
      <c r="O1782" s="35"/>
    </row>
    <row r="1783" spans="1:15" ht="18.75">
      <c r="A1783" s="35"/>
      <c r="B1783" s="43"/>
      <c r="C1783" s="35"/>
      <c r="D1783" s="35"/>
      <c r="E1783" s="35"/>
      <c r="F1783" s="35"/>
      <c r="G1783" s="43"/>
      <c r="H1783" s="220"/>
      <c r="I1783" s="220"/>
      <c r="J1783" s="221"/>
      <c r="K1783" s="197"/>
      <c r="L1783" s="35"/>
      <c r="M1783" s="35"/>
      <c r="N1783" s="35"/>
      <c r="O1783" s="35"/>
    </row>
    <row r="1784" spans="1:15" ht="18.75">
      <c r="A1784" s="35"/>
      <c r="B1784" s="43"/>
      <c r="C1784" s="35"/>
      <c r="D1784" s="35"/>
      <c r="E1784" s="35"/>
      <c r="F1784" s="35"/>
      <c r="G1784" s="43"/>
      <c r="H1784" s="222"/>
      <c r="I1784" s="222"/>
      <c r="J1784" s="197"/>
      <c r="K1784" s="197"/>
      <c r="L1784" s="35"/>
      <c r="M1784" s="35"/>
      <c r="N1784" s="35"/>
      <c r="O1784" s="35"/>
    </row>
    <row r="1785" spans="1:15" s="123" customFormat="1" ht="18.75">
      <c r="A1785" s="118"/>
      <c r="B1785" s="119"/>
      <c r="C1785" s="118"/>
      <c r="D1785" s="118"/>
      <c r="E1785" s="118"/>
      <c r="F1785" s="118"/>
      <c r="G1785" s="120"/>
      <c r="H1785" s="166"/>
      <c r="I1785" s="166"/>
      <c r="J1785" s="185"/>
      <c r="K1785" s="186"/>
      <c r="L1785" s="118"/>
      <c r="M1785" s="118"/>
      <c r="N1785" s="118"/>
      <c r="O1785" s="118"/>
    </row>
    <row r="1786" spans="1:15" s="123" customFormat="1" ht="18.75">
      <c r="A1786" s="118"/>
      <c r="B1786" s="119"/>
      <c r="C1786" s="118"/>
      <c r="D1786" s="118"/>
      <c r="E1786" s="118"/>
      <c r="F1786" s="118"/>
      <c r="G1786" s="120"/>
      <c r="H1786" s="166"/>
      <c r="I1786" s="166"/>
      <c r="J1786" s="185"/>
      <c r="K1786" s="186"/>
      <c r="L1786" s="118"/>
      <c r="M1786" s="118"/>
      <c r="N1786" s="118"/>
      <c r="O1786" s="118"/>
    </row>
    <row r="1787" spans="1:15" ht="18.75">
      <c r="A1787" s="35"/>
      <c r="B1787" s="43"/>
      <c r="C1787" s="35"/>
      <c r="D1787" s="35"/>
      <c r="E1787" s="35"/>
      <c r="F1787" s="35"/>
      <c r="G1787" s="43"/>
      <c r="H1787" s="220"/>
      <c r="I1787" s="220"/>
      <c r="J1787" s="221"/>
      <c r="K1787" s="197"/>
      <c r="L1787" s="35"/>
      <c r="M1787" s="35"/>
      <c r="N1787" s="35"/>
      <c r="O1787" s="35"/>
    </row>
    <row r="1788" spans="1:15" ht="18.75">
      <c r="A1788" s="35"/>
      <c r="B1788" s="43"/>
      <c r="C1788" s="35"/>
      <c r="D1788" s="35"/>
      <c r="E1788" s="35"/>
      <c r="F1788" s="35"/>
      <c r="G1788" s="43"/>
      <c r="H1788" s="220"/>
      <c r="I1788" s="220"/>
      <c r="J1788" s="221"/>
      <c r="K1788" s="197"/>
      <c r="L1788" s="35"/>
      <c r="M1788" s="35"/>
      <c r="N1788" s="35"/>
      <c r="O1788" s="35"/>
    </row>
    <row r="1789" spans="1:15" ht="18.75">
      <c r="A1789" s="35"/>
      <c r="B1789" s="43"/>
      <c r="C1789" s="35"/>
      <c r="D1789" s="35"/>
      <c r="E1789" s="35"/>
      <c r="F1789" s="35"/>
      <c r="G1789" s="43"/>
      <c r="H1789" s="222"/>
      <c r="I1789" s="222"/>
      <c r="J1789" s="197"/>
      <c r="K1789" s="197"/>
      <c r="L1789" s="35"/>
      <c r="M1789" s="35"/>
      <c r="N1789" s="35"/>
      <c r="O1789" s="35"/>
    </row>
    <row r="1790" spans="1:15" s="123" customFormat="1" ht="18.75">
      <c r="A1790" s="118"/>
      <c r="B1790" s="119"/>
      <c r="C1790" s="140"/>
      <c r="D1790" s="141"/>
      <c r="E1790" s="118"/>
      <c r="F1790" s="118"/>
      <c r="G1790" s="120"/>
      <c r="H1790" s="166"/>
      <c r="I1790" s="166"/>
      <c r="J1790" s="185"/>
      <c r="K1790" s="186"/>
      <c r="L1790" s="118"/>
      <c r="M1790" s="118"/>
      <c r="N1790" s="118"/>
      <c r="O1790" s="118"/>
    </row>
    <row r="1791" spans="1:15" s="123" customFormat="1" ht="18.75">
      <c r="A1791" s="118"/>
      <c r="B1791" s="119"/>
      <c r="C1791" s="140"/>
      <c r="D1791" s="141"/>
      <c r="E1791" s="118"/>
      <c r="F1791" s="118"/>
      <c r="G1791" s="120"/>
      <c r="H1791" s="166"/>
      <c r="I1791" s="166"/>
      <c r="J1791" s="185"/>
      <c r="K1791" s="186"/>
      <c r="L1791" s="133"/>
      <c r="M1791" s="118"/>
      <c r="N1791" s="118"/>
      <c r="O1791" s="118"/>
    </row>
    <row r="1792" spans="1:15" s="123" customFormat="1" ht="18.75">
      <c r="A1792" s="118"/>
      <c r="B1792" s="119"/>
      <c r="C1792" s="140"/>
      <c r="D1792" s="141"/>
      <c r="E1792" s="118"/>
      <c r="F1792" s="118"/>
      <c r="G1792" s="120"/>
      <c r="H1792" s="166"/>
      <c r="I1792" s="166"/>
      <c r="J1792" s="185"/>
      <c r="K1792" s="186"/>
      <c r="L1792" s="133"/>
      <c r="M1792" s="118"/>
      <c r="N1792" s="118"/>
      <c r="O1792" s="118"/>
    </row>
    <row r="1793" spans="1:15" s="123" customFormat="1" ht="18.75">
      <c r="A1793" s="118"/>
      <c r="B1793" s="119"/>
      <c r="C1793" s="140"/>
      <c r="D1793" s="141"/>
      <c r="E1793" s="118"/>
      <c r="F1793" s="118"/>
      <c r="G1793" s="120"/>
      <c r="H1793" s="166"/>
      <c r="I1793" s="166"/>
      <c r="J1793" s="185"/>
      <c r="K1793" s="186"/>
      <c r="L1793" s="133"/>
      <c r="M1793" s="118"/>
      <c r="N1793" s="118"/>
      <c r="O1793" s="118"/>
    </row>
    <row r="1794" spans="1:15" s="34" customFormat="1" ht="38.25" customHeight="1">
      <c r="A1794" s="110"/>
      <c r="B1794" s="42"/>
      <c r="C1794" s="35"/>
      <c r="D1794" s="106"/>
      <c r="E1794" s="35"/>
      <c r="F1794" s="35"/>
      <c r="G1794" s="43"/>
      <c r="H1794" s="155"/>
      <c r="I1794" s="155"/>
      <c r="J1794" s="157"/>
      <c r="K1794" s="197"/>
      <c r="L1794" s="35"/>
      <c r="M1794" s="110"/>
      <c r="N1794" s="110"/>
      <c r="O1794" s="35"/>
    </row>
    <row r="1795" spans="1:15" s="34" customFormat="1" ht="38.25" customHeight="1">
      <c r="A1795" s="110"/>
      <c r="B1795" s="42"/>
      <c r="C1795" s="35"/>
      <c r="D1795" s="106"/>
      <c r="E1795" s="35"/>
      <c r="F1795" s="35"/>
      <c r="G1795" s="43"/>
      <c r="H1795" s="155"/>
      <c r="I1795" s="155"/>
      <c r="J1795" s="157"/>
      <c r="K1795" s="197"/>
      <c r="L1795" s="35"/>
      <c r="M1795" s="110"/>
      <c r="N1795" s="110"/>
      <c r="O1795" s="35"/>
    </row>
    <row r="1796" spans="1:15" ht="18.75">
      <c r="A1796" s="35"/>
      <c r="B1796" s="42"/>
      <c r="C1796" s="35"/>
      <c r="D1796" s="35"/>
      <c r="E1796" s="35"/>
      <c r="F1796" s="35"/>
      <c r="G1796" s="43"/>
      <c r="H1796" s="222"/>
      <c r="I1796" s="222"/>
      <c r="J1796" s="197"/>
      <c r="K1796" s="197"/>
      <c r="L1796" s="35"/>
      <c r="M1796" s="35"/>
      <c r="N1796" s="35"/>
      <c r="O1796" s="35"/>
    </row>
    <row r="1797" spans="1:15" s="123" customFormat="1" ht="18.75">
      <c r="A1797" s="118"/>
      <c r="B1797" s="119"/>
      <c r="C1797" s="118"/>
      <c r="D1797" s="132"/>
      <c r="E1797" s="118"/>
      <c r="F1797" s="118"/>
      <c r="G1797" s="120"/>
      <c r="H1797" s="166"/>
      <c r="I1797" s="166"/>
      <c r="J1797" s="185"/>
      <c r="K1797" s="186"/>
      <c r="L1797" s="118"/>
      <c r="M1797" s="118"/>
      <c r="N1797" s="118"/>
      <c r="O1797" s="118"/>
    </row>
    <row r="1798" spans="1:15" ht="18.75">
      <c r="A1798" s="35"/>
      <c r="B1798" s="42"/>
      <c r="C1798" s="116"/>
      <c r="D1798" s="26"/>
      <c r="E1798" s="35"/>
      <c r="F1798" s="35"/>
      <c r="G1798" s="43"/>
      <c r="H1798" s="220"/>
      <c r="I1798" s="220"/>
      <c r="J1798" s="221"/>
      <c r="K1798" s="197"/>
      <c r="L1798" s="35"/>
      <c r="M1798" s="35"/>
      <c r="N1798" s="35"/>
      <c r="O1798" s="35"/>
    </row>
    <row r="1799" spans="1:15" ht="18.75">
      <c r="A1799" s="35"/>
      <c r="B1799" s="42"/>
      <c r="C1799" s="35"/>
      <c r="D1799" s="26"/>
      <c r="E1799" s="35"/>
      <c r="F1799" s="35"/>
      <c r="G1799" s="43"/>
      <c r="H1799" s="220"/>
      <c r="I1799" s="220"/>
      <c r="J1799" s="221"/>
      <c r="K1799" s="197"/>
      <c r="L1799" s="35"/>
      <c r="M1799" s="35"/>
      <c r="N1799" s="35"/>
      <c r="O1799" s="35"/>
    </row>
    <row r="1800" spans="1:15" ht="18.75">
      <c r="A1800" s="35"/>
      <c r="B1800" s="42"/>
      <c r="C1800" s="35"/>
      <c r="D1800" s="35"/>
      <c r="E1800" s="35"/>
      <c r="F1800" s="35"/>
      <c r="G1800" s="43"/>
      <c r="H1800" s="222"/>
      <c r="I1800" s="222"/>
      <c r="J1800" s="197"/>
      <c r="K1800" s="197"/>
      <c r="L1800" s="35"/>
      <c r="M1800" s="35"/>
      <c r="N1800" s="35"/>
      <c r="O1800" s="35"/>
    </row>
    <row r="1801" spans="1:15" s="123" customFormat="1" ht="18.75">
      <c r="A1801" s="118"/>
      <c r="B1801" s="119"/>
      <c r="C1801" s="140"/>
      <c r="D1801" s="118"/>
      <c r="E1801" s="118"/>
      <c r="F1801" s="118"/>
      <c r="G1801" s="120"/>
      <c r="H1801" s="166"/>
      <c r="I1801" s="166"/>
      <c r="J1801" s="185"/>
      <c r="K1801" s="186"/>
      <c r="L1801" s="118"/>
      <c r="M1801" s="118"/>
      <c r="N1801" s="118"/>
      <c r="O1801" s="118"/>
    </row>
    <row r="1802" spans="1:15" s="123" customFormat="1" ht="18.75">
      <c r="A1802" s="118"/>
      <c r="B1802" s="119"/>
      <c r="C1802" s="140"/>
      <c r="D1802" s="118"/>
      <c r="E1802" s="118"/>
      <c r="F1802" s="118"/>
      <c r="G1802" s="120"/>
      <c r="H1802" s="166"/>
      <c r="I1802" s="166"/>
      <c r="J1802" s="185"/>
      <c r="K1802" s="186"/>
      <c r="L1802" s="118"/>
      <c r="M1802" s="118"/>
      <c r="N1802" s="118"/>
      <c r="O1802" s="118"/>
    </row>
    <row r="1803" spans="1:15" s="123" customFormat="1" ht="18.75">
      <c r="A1803" s="118"/>
      <c r="B1803" s="119"/>
      <c r="C1803" s="140"/>
      <c r="D1803" s="118"/>
      <c r="E1803" s="118"/>
      <c r="F1803" s="118"/>
      <c r="G1803" s="120"/>
      <c r="H1803" s="166"/>
      <c r="I1803" s="166"/>
      <c r="J1803" s="185"/>
      <c r="K1803" s="186"/>
      <c r="L1803" s="118"/>
      <c r="M1803" s="118"/>
      <c r="N1803" s="118"/>
      <c r="O1803" s="118"/>
    </row>
    <row r="1804" spans="1:15" ht="18.75">
      <c r="A1804" s="35"/>
      <c r="B1804" s="42"/>
      <c r="C1804" s="35"/>
      <c r="D1804" s="35"/>
      <c r="E1804" s="35"/>
      <c r="F1804" s="35"/>
      <c r="G1804" s="43"/>
      <c r="H1804" s="220"/>
      <c r="I1804" s="220"/>
      <c r="J1804" s="221"/>
      <c r="K1804" s="197"/>
      <c r="L1804" s="35"/>
      <c r="M1804" s="35"/>
      <c r="N1804" s="35"/>
      <c r="O1804" s="35"/>
    </row>
    <row r="1805" spans="1:15" ht="18.75">
      <c r="A1805" s="35"/>
      <c r="B1805" s="42"/>
      <c r="C1805" s="35"/>
      <c r="D1805" s="35"/>
      <c r="E1805" s="35"/>
      <c r="F1805" s="35"/>
      <c r="G1805" s="43"/>
      <c r="H1805" s="222"/>
      <c r="I1805" s="222"/>
      <c r="J1805" s="197"/>
      <c r="K1805" s="197"/>
      <c r="L1805" s="35"/>
      <c r="M1805" s="35"/>
      <c r="N1805" s="35"/>
      <c r="O1805" s="35"/>
    </row>
    <row r="1806" spans="1:15" s="123" customFormat="1" ht="18.75">
      <c r="A1806" s="118"/>
      <c r="B1806" s="119"/>
      <c r="C1806" s="140"/>
      <c r="D1806" s="118"/>
      <c r="E1806" s="118"/>
      <c r="F1806" s="118"/>
      <c r="G1806" s="120"/>
      <c r="H1806" s="166"/>
      <c r="I1806" s="166"/>
      <c r="J1806" s="185"/>
      <c r="K1806" s="186"/>
      <c r="L1806" s="118"/>
      <c r="M1806" s="118"/>
      <c r="N1806" s="118"/>
      <c r="O1806" s="118"/>
    </row>
    <row r="1807" spans="1:15" s="123" customFormat="1" ht="18.75">
      <c r="A1807" s="118"/>
      <c r="B1807" s="119"/>
      <c r="C1807" s="140"/>
      <c r="D1807" s="118"/>
      <c r="E1807" s="118"/>
      <c r="F1807" s="118"/>
      <c r="G1807" s="120"/>
      <c r="H1807" s="166"/>
      <c r="I1807" s="166"/>
      <c r="J1807" s="185"/>
      <c r="K1807" s="186"/>
      <c r="L1807" s="118"/>
      <c r="M1807" s="118"/>
      <c r="N1807" s="118"/>
      <c r="O1807" s="118"/>
    </row>
    <row r="1808" spans="1:15" s="123" customFormat="1" ht="18.75">
      <c r="A1808" s="118"/>
      <c r="B1808" s="119"/>
      <c r="C1808" s="140"/>
      <c r="D1808" s="118"/>
      <c r="E1808" s="118"/>
      <c r="F1808" s="118"/>
      <c r="G1808" s="120"/>
      <c r="H1808" s="166"/>
      <c r="I1808" s="166"/>
      <c r="J1808" s="185"/>
      <c r="K1808" s="186"/>
      <c r="L1808" s="118"/>
      <c r="M1808" s="118"/>
      <c r="N1808" s="118"/>
      <c r="O1808" s="118"/>
    </row>
    <row r="1809" spans="1:15" s="123" customFormat="1" ht="18.75">
      <c r="A1809" s="118"/>
      <c r="B1809" s="119"/>
      <c r="C1809" s="140"/>
      <c r="D1809" s="118"/>
      <c r="E1809" s="118"/>
      <c r="F1809" s="118"/>
      <c r="G1809" s="120"/>
      <c r="H1809" s="166"/>
      <c r="I1809" s="166"/>
      <c r="J1809" s="185"/>
      <c r="K1809" s="186"/>
      <c r="L1809" s="118"/>
      <c r="M1809" s="118"/>
      <c r="N1809" s="118"/>
      <c r="O1809" s="118"/>
    </row>
    <row r="1810" spans="1:15" ht="18.75">
      <c r="A1810" s="35"/>
      <c r="B1810" s="42"/>
      <c r="C1810" s="162"/>
      <c r="D1810" s="35"/>
      <c r="E1810" s="35"/>
      <c r="F1810" s="35"/>
      <c r="G1810" s="43"/>
      <c r="H1810" s="155"/>
      <c r="I1810" s="220"/>
      <c r="J1810" s="221"/>
      <c r="K1810" s="197"/>
      <c r="L1810" s="35"/>
      <c r="M1810" s="35"/>
      <c r="N1810" s="35"/>
      <c r="O1810" s="35"/>
    </row>
    <row r="1811" spans="1:15" ht="18.75">
      <c r="A1811" s="35"/>
      <c r="B1811" s="42"/>
      <c r="C1811" s="163"/>
      <c r="D1811" s="35"/>
      <c r="E1811" s="35"/>
      <c r="F1811" s="35"/>
      <c r="G1811" s="43"/>
      <c r="H1811" s="155"/>
      <c r="I1811" s="220"/>
      <c r="J1811" s="221"/>
      <c r="K1811" s="197"/>
      <c r="L1811" s="35"/>
      <c r="M1811" s="35"/>
      <c r="N1811" s="35"/>
      <c r="O1811" s="35"/>
    </row>
    <row r="1812" spans="1:15" ht="18.75">
      <c r="A1812" s="35"/>
      <c r="B1812" s="42"/>
      <c r="C1812" s="162"/>
      <c r="D1812" s="35"/>
      <c r="E1812" s="35"/>
      <c r="F1812" s="35"/>
      <c r="G1812" s="43"/>
      <c r="H1812" s="155"/>
      <c r="I1812" s="220"/>
      <c r="J1812" s="221"/>
      <c r="K1812" s="197"/>
      <c r="L1812" s="35"/>
      <c r="M1812" s="35"/>
      <c r="N1812" s="35"/>
      <c r="O1812" s="35"/>
    </row>
    <row r="1813" spans="1:15" ht="18.75">
      <c r="A1813" s="35"/>
      <c r="B1813" s="42"/>
      <c r="C1813" s="163"/>
      <c r="D1813" s="35"/>
      <c r="E1813" s="35"/>
      <c r="F1813" s="35"/>
      <c r="G1813" s="43"/>
      <c r="H1813" s="155"/>
      <c r="I1813" s="220"/>
      <c r="J1813" s="221"/>
      <c r="K1813" s="197"/>
      <c r="L1813" s="35"/>
      <c r="M1813" s="35"/>
      <c r="N1813" s="35"/>
      <c r="O1813" s="35"/>
    </row>
    <row r="1814" spans="1:15" ht="18.75">
      <c r="A1814" s="35"/>
      <c r="B1814" s="42"/>
      <c r="C1814" s="35"/>
      <c r="D1814" s="35"/>
      <c r="E1814" s="35"/>
      <c r="F1814" s="35"/>
      <c r="G1814" s="43"/>
      <c r="H1814" s="222"/>
      <c r="I1814" s="222"/>
      <c r="J1814" s="197"/>
      <c r="K1814" s="197"/>
      <c r="L1814" s="35"/>
      <c r="M1814" s="35"/>
      <c r="N1814" s="35"/>
      <c r="O1814" s="35"/>
    </row>
    <row r="1815" spans="1:15" s="123" customFormat="1" ht="18.75">
      <c r="A1815" s="118"/>
      <c r="B1815" s="119"/>
      <c r="C1815" s="140"/>
      <c r="D1815" s="144"/>
      <c r="E1815" s="118"/>
      <c r="F1815" s="118"/>
      <c r="G1815" s="120"/>
      <c r="H1815" s="166"/>
      <c r="I1815" s="166"/>
      <c r="J1815" s="185"/>
      <c r="K1815" s="186"/>
      <c r="L1815" s="118"/>
      <c r="M1815" s="118"/>
      <c r="N1815" s="118"/>
      <c r="O1815" s="118"/>
    </row>
    <row r="1816" spans="1:15" s="123" customFormat="1" ht="18.75">
      <c r="A1816" s="118"/>
      <c r="B1816" s="119"/>
      <c r="C1816" s="140"/>
      <c r="D1816" s="144"/>
      <c r="E1816" s="118"/>
      <c r="F1816" s="118"/>
      <c r="G1816" s="120"/>
      <c r="H1816" s="166"/>
      <c r="I1816" s="166"/>
      <c r="J1816" s="185"/>
      <c r="K1816" s="186"/>
      <c r="L1816" s="118"/>
      <c r="M1816" s="118"/>
      <c r="N1816" s="118"/>
      <c r="O1816" s="118"/>
    </row>
    <row r="1817" spans="1:15" s="123" customFormat="1" ht="18.75">
      <c r="A1817" s="118"/>
      <c r="B1817" s="119"/>
      <c r="C1817" s="140"/>
      <c r="D1817" s="144"/>
      <c r="E1817" s="118"/>
      <c r="F1817" s="118"/>
      <c r="G1817" s="120"/>
      <c r="H1817" s="166"/>
      <c r="I1817" s="166"/>
      <c r="J1817" s="185"/>
      <c r="K1817" s="186"/>
      <c r="L1817" s="118"/>
      <c r="M1817" s="118"/>
      <c r="N1817" s="118"/>
      <c r="O1817" s="118"/>
    </row>
    <row r="1818" spans="1:15" s="123" customFormat="1" ht="18.75">
      <c r="A1818" s="118"/>
      <c r="B1818" s="119"/>
      <c r="C1818" s="118"/>
      <c r="D1818" s="138"/>
      <c r="E1818" s="118"/>
      <c r="F1818" s="118"/>
      <c r="G1818" s="120"/>
      <c r="H1818" s="166"/>
      <c r="I1818" s="166"/>
      <c r="J1818" s="185"/>
      <c r="K1818" s="186"/>
      <c r="L1818" s="118"/>
      <c r="M1818" s="118"/>
      <c r="N1818" s="118"/>
      <c r="O1818" s="118"/>
    </row>
    <row r="1819" spans="1:15" s="123" customFormat="1" ht="81.75" customHeight="1">
      <c r="A1819" s="118"/>
      <c r="B1819" s="119"/>
      <c r="C1819" s="118"/>
      <c r="D1819" s="138"/>
      <c r="E1819" s="118"/>
      <c r="F1819" s="118"/>
      <c r="G1819" s="120"/>
      <c r="H1819" s="166"/>
      <c r="I1819" s="166"/>
      <c r="J1819" s="185"/>
      <c r="K1819" s="186"/>
      <c r="L1819" s="118"/>
      <c r="M1819" s="118"/>
      <c r="N1819" s="118"/>
      <c r="O1819" s="118"/>
    </row>
    <row r="1820" spans="1:15" ht="18.75">
      <c r="A1820" s="35"/>
      <c r="B1820" s="42"/>
      <c r="C1820" s="35"/>
      <c r="D1820" s="35"/>
      <c r="E1820" s="35"/>
      <c r="F1820" s="35"/>
      <c r="G1820" s="43"/>
      <c r="H1820" s="220"/>
      <c r="I1820" s="220"/>
      <c r="J1820" s="221"/>
      <c r="K1820" s="197"/>
      <c r="L1820" s="35"/>
      <c r="M1820" s="35"/>
      <c r="N1820" s="35"/>
      <c r="O1820" s="35"/>
    </row>
    <row r="1821" spans="1:15" ht="18.75">
      <c r="A1821" s="35"/>
      <c r="B1821" s="42"/>
      <c r="C1821" s="35"/>
      <c r="D1821" s="35"/>
      <c r="E1821" s="35"/>
      <c r="F1821" s="35"/>
      <c r="G1821" s="43"/>
      <c r="H1821" s="220"/>
      <c r="I1821" s="220"/>
      <c r="J1821" s="221"/>
      <c r="K1821" s="197"/>
      <c r="L1821" s="35"/>
      <c r="M1821" s="35"/>
      <c r="N1821" s="35"/>
      <c r="O1821" s="35"/>
    </row>
    <row r="1822" spans="1:15" ht="18.75">
      <c r="A1822" s="35"/>
      <c r="B1822" s="42"/>
      <c r="C1822" s="35"/>
      <c r="D1822" s="35"/>
      <c r="E1822" s="35"/>
      <c r="F1822" s="35"/>
      <c r="G1822" s="43"/>
      <c r="H1822" s="220"/>
      <c r="I1822" s="220"/>
      <c r="J1822" s="221"/>
      <c r="K1822" s="197"/>
      <c r="L1822" s="35"/>
      <c r="M1822" s="35"/>
      <c r="N1822" s="35"/>
      <c r="O1822" s="35"/>
    </row>
    <row r="1823" spans="1:15" ht="18.75">
      <c r="A1823" s="35"/>
      <c r="B1823" s="42"/>
      <c r="C1823" s="35"/>
      <c r="D1823" s="35"/>
      <c r="E1823" s="35"/>
      <c r="F1823" s="35"/>
      <c r="G1823" s="43"/>
      <c r="H1823" s="220"/>
      <c r="I1823" s="220"/>
      <c r="J1823" s="221"/>
      <c r="K1823" s="197"/>
      <c r="L1823" s="35"/>
      <c r="M1823" s="35"/>
      <c r="N1823" s="35"/>
      <c r="O1823" s="35"/>
    </row>
    <row r="1824" spans="1:15" ht="18.75">
      <c r="A1824" s="35"/>
      <c r="B1824" s="42"/>
      <c r="C1824" s="35"/>
      <c r="D1824" s="35"/>
      <c r="E1824" s="35"/>
      <c r="F1824" s="35"/>
      <c r="G1824" s="43"/>
      <c r="H1824" s="222"/>
      <c r="I1824" s="222"/>
      <c r="J1824" s="197"/>
      <c r="K1824" s="197"/>
      <c r="L1824" s="35"/>
      <c r="M1824" s="35"/>
      <c r="N1824" s="35"/>
      <c r="O1824" s="35"/>
    </row>
    <row r="1825" spans="1:16" s="123" customFormat="1" ht="18.75">
      <c r="A1825" s="118"/>
      <c r="B1825" s="119"/>
      <c r="C1825" s="140"/>
      <c r="D1825" s="118"/>
      <c r="E1825" s="118"/>
      <c r="F1825" s="118"/>
      <c r="G1825" s="120"/>
      <c r="H1825" s="166"/>
      <c r="I1825" s="166"/>
      <c r="J1825" s="185"/>
      <c r="K1825" s="186"/>
      <c r="L1825" s="118"/>
      <c r="M1825" s="118"/>
      <c r="N1825" s="118"/>
      <c r="O1825" s="118"/>
    </row>
    <row r="1826" spans="1:16" s="123" customFormat="1" ht="18.75">
      <c r="A1826" s="118"/>
      <c r="B1826" s="119"/>
      <c r="C1826" s="140"/>
      <c r="D1826" s="118"/>
      <c r="E1826" s="118"/>
      <c r="F1826" s="118"/>
      <c r="G1826" s="120"/>
      <c r="H1826" s="166"/>
      <c r="I1826" s="166"/>
      <c r="J1826" s="185"/>
      <c r="K1826" s="186"/>
      <c r="L1826" s="118"/>
      <c r="M1826" s="118"/>
      <c r="N1826" s="118"/>
      <c r="O1826" s="118"/>
    </row>
    <row r="1827" spans="1:16" ht="18.75">
      <c r="A1827" s="35"/>
      <c r="B1827" s="177"/>
      <c r="C1827" s="178"/>
      <c r="D1827" s="173"/>
      <c r="E1827" s="173"/>
      <c r="F1827" s="173"/>
      <c r="G1827" s="175"/>
      <c r="H1827" s="226"/>
      <c r="I1827" s="226"/>
      <c r="J1827" s="227"/>
      <c r="K1827" s="228"/>
      <c r="L1827" s="173"/>
      <c r="M1827" s="173"/>
      <c r="N1827" s="173"/>
      <c r="O1827" s="173"/>
      <c r="P1827" s="179"/>
    </row>
    <row r="1828" spans="1:16" s="151" customFormat="1" ht="18.75">
      <c r="A1828" s="169"/>
      <c r="B1828" s="155"/>
      <c r="C1828" s="152"/>
      <c r="D1828" s="153"/>
      <c r="E1828" s="154"/>
      <c r="F1828" s="35"/>
      <c r="G1828" s="155"/>
      <c r="H1828" s="155"/>
      <c r="I1828" s="171"/>
      <c r="J1828" s="157"/>
      <c r="K1828" s="157"/>
      <c r="L1828" s="158"/>
      <c r="M1828" s="159"/>
      <c r="N1828" s="159"/>
      <c r="O1828" s="160"/>
    </row>
    <row r="1829" spans="1:16" ht="18.75">
      <c r="A1829" s="35"/>
      <c r="B1829" s="155"/>
      <c r="C1829" s="152"/>
      <c r="D1829" s="153"/>
      <c r="E1829" s="154"/>
      <c r="F1829" s="35"/>
      <c r="G1829" s="155"/>
      <c r="H1829" s="155"/>
      <c r="I1829" s="155"/>
      <c r="J1829" s="157"/>
      <c r="K1829" s="157"/>
      <c r="L1829" s="158"/>
      <c r="M1829" s="159"/>
      <c r="N1829" s="159"/>
      <c r="O1829" s="160"/>
      <c r="P1829" s="150"/>
    </row>
    <row r="1830" spans="1:16" ht="18.75">
      <c r="A1830" s="35"/>
      <c r="B1830" s="42"/>
      <c r="C1830" s="35"/>
      <c r="D1830" s="35"/>
      <c r="E1830" s="35"/>
      <c r="F1830" s="35"/>
      <c r="G1830" s="43"/>
      <c r="H1830" s="222"/>
      <c r="I1830" s="222"/>
      <c r="J1830" s="197"/>
      <c r="K1830" s="197"/>
      <c r="L1830" s="35"/>
      <c r="M1830" s="35"/>
      <c r="N1830" s="35"/>
      <c r="O1830" s="35"/>
    </row>
    <row r="1831" spans="1:16" s="123" customFormat="1" ht="18.75">
      <c r="A1831" s="118"/>
      <c r="B1831" s="119"/>
      <c r="C1831" s="140"/>
      <c r="D1831" s="118"/>
      <c r="E1831" s="118"/>
      <c r="F1831" s="118"/>
      <c r="G1831" s="120"/>
      <c r="H1831" s="166"/>
      <c r="I1831" s="166"/>
      <c r="J1831" s="185"/>
      <c r="K1831" s="186"/>
      <c r="L1831" s="118"/>
      <c r="M1831" s="118"/>
      <c r="N1831" s="118"/>
      <c r="O1831" s="118"/>
    </row>
    <row r="1832" spans="1:16" s="123" customFormat="1" ht="18.75">
      <c r="A1832" s="118"/>
      <c r="B1832" s="119"/>
      <c r="C1832" s="140"/>
      <c r="D1832" s="118"/>
      <c r="E1832" s="118"/>
      <c r="F1832" s="118"/>
      <c r="G1832" s="120"/>
      <c r="H1832" s="166"/>
      <c r="I1832" s="166"/>
      <c r="J1832" s="185"/>
      <c r="K1832" s="186"/>
      <c r="L1832" s="118"/>
      <c r="M1832" s="118"/>
      <c r="N1832" s="118"/>
      <c r="O1832" s="118"/>
    </row>
    <row r="1833" spans="1:16" s="123" customFormat="1" ht="18.75">
      <c r="A1833" s="118"/>
      <c r="B1833" s="119"/>
      <c r="C1833" s="140"/>
      <c r="D1833" s="118"/>
      <c r="E1833" s="118"/>
      <c r="F1833" s="118"/>
      <c r="G1833" s="120"/>
      <c r="H1833" s="166"/>
      <c r="I1833" s="166"/>
      <c r="J1833" s="185"/>
      <c r="K1833" s="186"/>
      <c r="L1833" s="118"/>
      <c r="M1833" s="118"/>
      <c r="N1833" s="118"/>
      <c r="O1833" s="118"/>
    </row>
    <row r="1834" spans="1:16" s="123" customFormat="1" ht="18.75">
      <c r="A1834" s="118"/>
      <c r="B1834" s="119"/>
      <c r="C1834" s="140"/>
      <c r="D1834" s="118"/>
      <c r="E1834" s="118"/>
      <c r="F1834" s="118"/>
      <c r="G1834" s="120"/>
      <c r="H1834" s="166"/>
      <c r="I1834" s="166"/>
      <c r="J1834" s="185"/>
      <c r="K1834" s="186"/>
      <c r="L1834" s="118"/>
      <c r="M1834" s="118"/>
      <c r="N1834" s="118"/>
      <c r="O1834" s="118"/>
    </row>
    <row r="1835" spans="1:16" s="123" customFormat="1" ht="18.75">
      <c r="A1835" s="118"/>
      <c r="B1835" s="119"/>
      <c r="C1835" s="140"/>
      <c r="D1835" s="118"/>
      <c r="E1835" s="118"/>
      <c r="F1835" s="118"/>
      <c r="G1835" s="120"/>
      <c r="H1835" s="166"/>
      <c r="I1835" s="166"/>
      <c r="J1835" s="185"/>
      <c r="K1835" s="186"/>
      <c r="L1835" s="118"/>
      <c r="M1835" s="118"/>
      <c r="N1835" s="118"/>
      <c r="O1835" s="118"/>
    </row>
    <row r="1836" spans="1:16" s="123" customFormat="1" ht="18.75">
      <c r="A1836" s="118"/>
      <c r="B1836" s="119"/>
      <c r="C1836" s="140"/>
      <c r="D1836" s="118"/>
      <c r="E1836" s="118"/>
      <c r="F1836" s="118"/>
      <c r="G1836" s="120"/>
      <c r="H1836" s="166"/>
      <c r="I1836" s="166"/>
      <c r="J1836" s="185"/>
      <c r="K1836" s="186"/>
      <c r="L1836" s="118"/>
      <c r="M1836" s="118"/>
      <c r="N1836" s="118"/>
      <c r="O1836" s="118"/>
    </row>
    <row r="1837" spans="1:16" s="123" customFormat="1" ht="18.75">
      <c r="A1837" s="118"/>
      <c r="B1837" s="119"/>
      <c r="C1837" s="140"/>
      <c r="D1837" s="118"/>
      <c r="E1837" s="118"/>
      <c r="F1837" s="118"/>
      <c r="G1837" s="120"/>
      <c r="H1837" s="166"/>
      <c r="I1837" s="166"/>
      <c r="J1837" s="185"/>
      <c r="K1837" s="186"/>
      <c r="L1837" s="118"/>
      <c r="M1837" s="118"/>
      <c r="N1837" s="118"/>
      <c r="O1837" s="118"/>
    </row>
    <row r="1838" spans="1:16" s="123" customFormat="1" ht="18.75">
      <c r="A1838" s="118"/>
      <c r="B1838" s="119"/>
      <c r="C1838" s="140"/>
      <c r="D1838" s="118"/>
      <c r="E1838" s="118"/>
      <c r="F1838" s="118"/>
      <c r="G1838" s="120"/>
      <c r="H1838" s="166"/>
      <c r="I1838" s="166"/>
      <c r="J1838" s="185"/>
      <c r="K1838" s="186"/>
      <c r="L1838" s="118"/>
      <c r="M1838" s="118"/>
      <c r="N1838" s="118"/>
      <c r="O1838" s="118"/>
    </row>
    <row r="1839" spans="1:16" s="151" customFormat="1" ht="18.75">
      <c r="A1839" s="159"/>
      <c r="B1839" s="155"/>
      <c r="C1839" s="152"/>
      <c r="D1839" s="153"/>
      <c r="E1839" s="154"/>
      <c r="F1839" s="161"/>
      <c r="G1839" s="111"/>
      <c r="H1839" s="155"/>
      <c r="I1839" s="155"/>
      <c r="J1839" s="157"/>
      <c r="K1839" s="157"/>
      <c r="L1839" s="158"/>
      <c r="M1839" s="155"/>
      <c r="N1839" s="169"/>
      <c r="O1839" s="111"/>
    </row>
    <row r="1840" spans="1:16" s="151" customFormat="1" ht="18.75">
      <c r="A1840" s="159"/>
      <c r="B1840" s="155"/>
      <c r="C1840" s="152"/>
      <c r="D1840" s="153"/>
      <c r="E1840" s="154"/>
      <c r="F1840" s="161"/>
      <c r="G1840" s="111"/>
      <c r="H1840" s="155"/>
      <c r="I1840" s="171"/>
      <c r="J1840" s="157"/>
      <c r="K1840" s="157"/>
      <c r="L1840" s="158"/>
      <c r="M1840" s="155"/>
      <c r="N1840" s="169"/>
      <c r="O1840" s="111"/>
    </row>
    <row r="1841" spans="1:15" s="151" customFormat="1" ht="18.75">
      <c r="A1841" s="159"/>
      <c r="B1841" s="155"/>
      <c r="C1841" s="152"/>
      <c r="D1841" s="153"/>
      <c r="E1841" s="154"/>
      <c r="F1841" s="161"/>
      <c r="G1841" s="111"/>
      <c r="H1841" s="155"/>
      <c r="I1841" s="155"/>
      <c r="J1841" s="157"/>
      <c r="K1841" s="157"/>
      <c r="L1841" s="158"/>
      <c r="M1841" s="155"/>
      <c r="N1841" s="159"/>
      <c r="O1841" s="111"/>
    </row>
    <row r="1842" spans="1:15" s="151" customFormat="1" ht="18.75">
      <c r="A1842" s="159"/>
      <c r="B1842" s="155"/>
      <c r="C1842" s="152"/>
      <c r="D1842" s="153"/>
      <c r="E1842" s="154"/>
      <c r="F1842" s="161"/>
      <c r="G1842" s="111"/>
      <c r="H1842" s="155"/>
      <c r="I1842" s="156"/>
      <c r="J1842" s="157"/>
      <c r="K1842" s="157"/>
      <c r="L1842" s="158"/>
      <c r="M1842" s="155"/>
      <c r="N1842" s="159"/>
      <c r="O1842" s="111"/>
    </row>
    <row r="1843" spans="1:15" ht="18.75">
      <c r="A1843" s="35"/>
      <c r="B1843" s="42"/>
      <c r="C1843" s="35"/>
      <c r="D1843" s="35"/>
      <c r="E1843" s="35"/>
      <c r="F1843" s="35"/>
      <c r="G1843" s="43"/>
      <c r="H1843" s="222"/>
      <c r="I1843" s="222"/>
      <c r="J1843" s="197"/>
      <c r="K1843" s="197"/>
      <c r="L1843" s="35"/>
      <c r="M1843" s="35"/>
      <c r="N1843" s="35"/>
      <c r="O1843" s="35"/>
    </row>
    <row r="1844" spans="1:15" s="123" customFormat="1" ht="18.75">
      <c r="A1844" s="118"/>
      <c r="B1844" s="119"/>
      <c r="C1844" s="118"/>
      <c r="D1844" s="118"/>
      <c r="E1844" s="118"/>
      <c r="F1844" s="118"/>
      <c r="G1844" s="120"/>
      <c r="H1844" s="166"/>
      <c r="I1844" s="166"/>
      <c r="J1844" s="185"/>
      <c r="K1844" s="186"/>
      <c r="L1844" s="118"/>
      <c r="M1844" s="118"/>
      <c r="N1844" s="118"/>
      <c r="O1844" s="118"/>
    </row>
    <row r="1845" spans="1:15" s="123" customFormat="1" ht="18.75">
      <c r="A1845" s="118"/>
      <c r="B1845" s="119"/>
      <c r="C1845" s="118"/>
      <c r="D1845" s="118"/>
      <c r="E1845" s="118"/>
      <c r="F1845" s="118"/>
      <c r="G1845" s="120"/>
      <c r="H1845" s="166"/>
      <c r="I1845" s="166"/>
      <c r="J1845" s="185"/>
      <c r="K1845" s="186"/>
      <c r="L1845" s="118"/>
      <c r="M1845" s="118"/>
      <c r="N1845" s="118"/>
      <c r="O1845" s="118"/>
    </row>
    <row r="1846" spans="1:15" s="123" customFormat="1" ht="18.75">
      <c r="A1846" s="118"/>
      <c r="B1846" s="119"/>
      <c r="C1846" s="118"/>
      <c r="D1846" s="118"/>
      <c r="E1846" s="118"/>
      <c r="F1846" s="118"/>
      <c r="G1846" s="120"/>
      <c r="H1846" s="166"/>
      <c r="I1846" s="166"/>
      <c r="J1846" s="185"/>
      <c r="K1846" s="186"/>
      <c r="L1846" s="118"/>
      <c r="M1846" s="118"/>
      <c r="N1846" s="118"/>
      <c r="O1846" s="118"/>
    </row>
    <row r="1847" spans="1:15" s="123" customFormat="1" ht="18.75">
      <c r="A1847" s="118"/>
      <c r="B1847" s="119"/>
      <c r="C1847" s="118"/>
      <c r="D1847" s="132"/>
      <c r="E1847" s="118"/>
      <c r="F1847" s="118"/>
      <c r="G1847" s="120"/>
      <c r="H1847" s="166"/>
      <c r="I1847" s="166"/>
      <c r="J1847" s="185"/>
      <c r="K1847" s="186"/>
      <c r="L1847" s="118"/>
      <c r="M1847" s="118"/>
      <c r="N1847" s="118"/>
      <c r="O1847" s="118"/>
    </row>
    <row r="1848" spans="1:15" ht="18.75">
      <c r="A1848" s="35"/>
      <c r="B1848" s="42"/>
      <c r="C1848" s="35"/>
      <c r="D1848" s="163"/>
      <c r="E1848" s="35"/>
      <c r="F1848" s="161"/>
      <c r="G1848" s="155"/>
      <c r="H1848" s="220"/>
      <c r="I1848" s="220"/>
      <c r="J1848" s="221"/>
      <c r="K1848" s="197"/>
      <c r="L1848" s="35"/>
      <c r="M1848" s="35"/>
      <c r="N1848" s="35"/>
      <c r="O1848" s="111"/>
    </row>
    <row r="1849" spans="1:15" ht="18.75">
      <c r="A1849" s="35"/>
      <c r="B1849" s="42"/>
      <c r="C1849" s="35"/>
      <c r="D1849" s="26"/>
      <c r="E1849" s="35"/>
      <c r="F1849" s="35"/>
      <c r="G1849" s="43"/>
      <c r="H1849" s="220"/>
      <c r="I1849" s="220"/>
      <c r="J1849" s="221"/>
      <c r="K1849" s="197"/>
      <c r="L1849" s="35"/>
      <c r="M1849" s="35"/>
      <c r="N1849" s="35"/>
      <c r="O1849" s="35"/>
    </row>
    <row r="1850" spans="1:15" ht="18.75">
      <c r="A1850" s="35"/>
      <c r="B1850" s="42"/>
      <c r="C1850" s="35"/>
      <c r="D1850" s="35"/>
      <c r="E1850" s="35"/>
      <c r="F1850" s="35"/>
      <c r="G1850" s="43"/>
      <c r="H1850" s="222"/>
      <c r="I1850" s="222"/>
      <c r="J1850" s="197"/>
      <c r="K1850" s="197"/>
      <c r="L1850" s="35"/>
      <c r="M1850" s="35"/>
      <c r="N1850" s="35"/>
      <c r="O1850" s="35"/>
    </row>
    <row r="1851" spans="1:15" s="123" customFormat="1" ht="18.75">
      <c r="A1851" s="118"/>
      <c r="B1851" s="119"/>
      <c r="C1851" s="118"/>
      <c r="D1851" s="118"/>
      <c r="E1851" s="118"/>
      <c r="F1851" s="118"/>
      <c r="G1851" s="120"/>
      <c r="H1851" s="166"/>
      <c r="I1851" s="166"/>
      <c r="J1851" s="185"/>
      <c r="K1851" s="186"/>
      <c r="L1851" s="118"/>
      <c r="M1851" s="118"/>
      <c r="N1851" s="118"/>
      <c r="O1851" s="118"/>
    </row>
    <row r="1852" spans="1:15" s="123" customFormat="1" ht="18.75">
      <c r="A1852" s="118"/>
      <c r="B1852" s="119"/>
      <c r="C1852" s="118"/>
      <c r="D1852" s="118"/>
      <c r="E1852" s="118"/>
      <c r="F1852" s="118"/>
      <c r="G1852" s="120"/>
      <c r="H1852" s="166"/>
      <c r="I1852" s="166"/>
      <c r="J1852" s="229"/>
      <c r="K1852" s="186"/>
      <c r="L1852" s="118"/>
      <c r="M1852" s="118"/>
      <c r="N1852" s="118"/>
      <c r="O1852" s="118"/>
    </row>
    <row r="1853" spans="1:15" s="123" customFormat="1" ht="18.75">
      <c r="A1853" s="118"/>
      <c r="B1853" s="119"/>
      <c r="C1853" s="118"/>
      <c r="D1853" s="118"/>
      <c r="E1853" s="118"/>
      <c r="F1853" s="118"/>
      <c r="G1853" s="120"/>
      <c r="H1853" s="166"/>
      <c r="I1853" s="166"/>
      <c r="J1853" s="185"/>
      <c r="K1853" s="186"/>
      <c r="L1853" s="118"/>
      <c r="M1853" s="118"/>
      <c r="N1853" s="118"/>
      <c r="O1853" s="118"/>
    </row>
    <row r="1854" spans="1:15" ht="18.75">
      <c r="A1854" s="35"/>
      <c r="B1854" s="42"/>
      <c r="C1854" s="35"/>
      <c r="D1854" s="35"/>
      <c r="E1854" s="35"/>
      <c r="F1854" s="35"/>
      <c r="G1854" s="43"/>
      <c r="H1854" s="220"/>
      <c r="I1854" s="220"/>
      <c r="J1854" s="221"/>
      <c r="K1854" s="197"/>
      <c r="L1854" s="35"/>
      <c r="M1854" s="35"/>
      <c r="N1854" s="35"/>
      <c r="O1854" s="35"/>
    </row>
    <row r="1855" spans="1:15" ht="18.75">
      <c r="A1855" s="35"/>
      <c r="B1855" s="42"/>
      <c r="C1855" s="35"/>
      <c r="D1855" s="35"/>
      <c r="E1855" s="35"/>
      <c r="F1855" s="35"/>
      <c r="G1855" s="43"/>
      <c r="H1855" s="222"/>
      <c r="I1855" s="222"/>
      <c r="J1855" s="197"/>
      <c r="K1855" s="197"/>
      <c r="L1855" s="35"/>
      <c r="M1855" s="35"/>
      <c r="N1855" s="35"/>
      <c r="O1855" s="35"/>
    </row>
    <row r="1856" spans="1:15" s="123" customFormat="1" ht="18.75">
      <c r="A1856" s="118"/>
      <c r="B1856" s="119"/>
      <c r="C1856" s="118"/>
      <c r="D1856" s="118"/>
      <c r="E1856" s="118"/>
      <c r="F1856" s="118"/>
      <c r="G1856" s="120"/>
      <c r="H1856" s="166"/>
      <c r="I1856" s="166"/>
      <c r="J1856" s="185"/>
      <c r="K1856" s="186"/>
      <c r="L1856" s="118"/>
      <c r="M1856" s="118"/>
      <c r="N1856" s="118"/>
      <c r="O1856" s="118"/>
    </row>
    <row r="1857" spans="1:15" s="123" customFormat="1" ht="18.75">
      <c r="A1857" s="118"/>
      <c r="B1857" s="119"/>
      <c r="C1857" s="118"/>
      <c r="D1857" s="118"/>
      <c r="E1857" s="118"/>
      <c r="F1857" s="118"/>
      <c r="G1857" s="120"/>
      <c r="H1857" s="166"/>
      <c r="I1857" s="166"/>
      <c r="J1857" s="185"/>
      <c r="K1857" s="186"/>
      <c r="L1857" s="118"/>
      <c r="M1857" s="118"/>
      <c r="N1857" s="118"/>
      <c r="O1857" s="118"/>
    </row>
    <row r="1858" spans="1:15" s="123" customFormat="1" ht="18.75">
      <c r="A1858" s="118"/>
      <c r="B1858" s="119"/>
      <c r="C1858" s="118"/>
      <c r="D1858" s="118"/>
      <c r="E1858" s="118"/>
      <c r="F1858" s="118"/>
      <c r="G1858" s="120"/>
      <c r="H1858" s="166"/>
      <c r="I1858" s="166"/>
      <c r="J1858" s="185"/>
      <c r="K1858" s="186"/>
      <c r="L1858" s="118"/>
      <c r="M1858" s="118"/>
      <c r="N1858" s="118"/>
      <c r="O1858" s="118"/>
    </row>
    <row r="1859" spans="1:15" ht="18.75">
      <c r="A1859" s="35"/>
      <c r="B1859" s="42"/>
      <c r="C1859" s="35"/>
      <c r="D1859" s="35"/>
      <c r="E1859" s="35"/>
      <c r="F1859" s="35"/>
      <c r="G1859" s="43"/>
      <c r="H1859" s="220"/>
      <c r="I1859" s="220"/>
      <c r="J1859" s="221"/>
      <c r="K1859" s="197"/>
      <c r="L1859" s="35"/>
      <c r="M1859" s="35"/>
      <c r="N1859" s="35"/>
      <c r="O1859" s="35"/>
    </row>
    <row r="1860" spans="1:15" ht="18.75">
      <c r="A1860" s="35"/>
      <c r="B1860" s="42"/>
      <c r="C1860" s="35"/>
      <c r="D1860" s="35"/>
      <c r="E1860" s="35"/>
      <c r="F1860" s="35"/>
      <c r="G1860" s="43"/>
      <c r="H1860" s="222"/>
      <c r="I1860" s="222"/>
      <c r="J1860" s="197"/>
      <c r="K1860" s="197"/>
      <c r="L1860" s="35"/>
      <c r="M1860" s="35"/>
      <c r="N1860" s="35"/>
      <c r="O1860" s="35"/>
    </row>
    <row r="1861" spans="1:15" s="123" customFormat="1" ht="18.75">
      <c r="A1861" s="118"/>
      <c r="B1861" s="119"/>
      <c r="C1861" s="118"/>
      <c r="D1861" s="118"/>
      <c r="E1861" s="118"/>
      <c r="F1861" s="118"/>
      <c r="G1861" s="120"/>
      <c r="H1861" s="166"/>
      <c r="I1861" s="166"/>
      <c r="J1861" s="185"/>
      <c r="K1861" s="186"/>
      <c r="L1861" s="118"/>
      <c r="M1861" s="118"/>
      <c r="N1861" s="118"/>
      <c r="O1861" s="118"/>
    </row>
    <row r="1862" spans="1:15" s="123" customFormat="1" ht="18.75">
      <c r="A1862" s="118"/>
      <c r="B1862" s="119"/>
      <c r="C1862" s="118"/>
      <c r="D1862" s="118"/>
      <c r="E1862" s="118"/>
      <c r="F1862" s="118"/>
      <c r="G1862" s="120"/>
      <c r="H1862" s="166"/>
      <c r="I1862" s="166"/>
      <c r="J1862" s="185"/>
      <c r="K1862" s="186"/>
      <c r="L1862" s="118"/>
      <c r="M1862" s="118"/>
      <c r="N1862" s="118"/>
      <c r="O1862" s="118"/>
    </row>
    <row r="1863" spans="1:15" ht="18.75">
      <c r="A1863" s="35"/>
      <c r="B1863" s="42"/>
      <c r="C1863" s="35"/>
      <c r="D1863" s="35"/>
      <c r="E1863" s="35"/>
      <c r="F1863" s="35"/>
      <c r="G1863" s="43"/>
      <c r="H1863" s="220"/>
      <c r="I1863" s="220"/>
      <c r="J1863" s="221"/>
      <c r="K1863" s="197"/>
      <c r="L1863" s="35"/>
      <c r="M1863" s="35"/>
      <c r="N1863" s="35"/>
      <c r="O1863" s="35"/>
    </row>
    <row r="1864" spans="1:15" ht="18.75">
      <c r="A1864" s="35"/>
      <c r="B1864" s="42"/>
      <c r="C1864" s="35"/>
      <c r="D1864" s="35"/>
      <c r="E1864" s="35"/>
      <c r="F1864" s="35"/>
      <c r="G1864" s="43"/>
      <c r="H1864" s="220"/>
      <c r="I1864" s="220"/>
      <c r="J1864" s="221"/>
      <c r="K1864" s="197"/>
      <c r="L1864" s="35"/>
      <c r="M1864" s="35"/>
      <c r="N1864" s="35"/>
      <c r="O1864" s="35"/>
    </row>
    <row r="1865" spans="1:15" ht="18.75">
      <c r="A1865" s="35"/>
      <c r="B1865" s="42"/>
      <c r="C1865" s="35"/>
      <c r="D1865" s="35"/>
      <c r="E1865" s="35"/>
      <c r="F1865" s="35"/>
      <c r="G1865" s="43"/>
      <c r="H1865" s="220"/>
      <c r="I1865" s="220"/>
      <c r="J1865" s="221"/>
      <c r="K1865" s="197"/>
      <c r="L1865" s="35"/>
      <c r="M1865" s="35"/>
      <c r="N1865" s="35"/>
      <c r="O1865" s="35"/>
    </row>
    <row r="1866" spans="1:15" ht="18.75">
      <c r="A1866" s="35"/>
      <c r="B1866" s="42"/>
      <c r="C1866" s="35"/>
      <c r="D1866" s="35"/>
      <c r="E1866" s="35"/>
      <c r="F1866" s="35"/>
      <c r="G1866" s="43"/>
      <c r="H1866" s="220"/>
      <c r="I1866" s="220"/>
      <c r="J1866" s="221"/>
      <c r="K1866" s="197"/>
      <c r="L1866" s="35"/>
      <c r="M1866" s="35"/>
      <c r="N1866" s="35"/>
      <c r="O1866" s="35"/>
    </row>
    <row r="1867" spans="1:15" ht="18.75">
      <c r="A1867" s="35"/>
      <c r="B1867" s="43"/>
      <c r="C1867" s="35"/>
      <c r="D1867" s="35"/>
      <c r="E1867" s="35"/>
      <c r="F1867" s="35"/>
      <c r="G1867" s="43"/>
      <c r="H1867" s="222"/>
      <c r="I1867" s="222"/>
      <c r="J1867" s="197"/>
      <c r="K1867" s="197"/>
      <c r="L1867" s="35"/>
      <c r="M1867" s="35"/>
      <c r="N1867" s="35"/>
      <c r="O1867" s="35"/>
    </row>
    <row r="1868" spans="1:15" s="123" customFormat="1" ht="18.75">
      <c r="A1868" s="118"/>
      <c r="B1868" s="119"/>
      <c r="C1868" s="142"/>
      <c r="D1868" s="143"/>
      <c r="E1868" s="118"/>
      <c r="F1868" s="118"/>
      <c r="G1868" s="120"/>
      <c r="H1868" s="166"/>
      <c r="I1868" s="166"/>
      <c r="J1868" s="185"/>
      <c r="K1868" s="186"/>
      <c r="L1868" s="118"/>
      <c r="M1868" s="118"/>
      <c r="N1868" s="118"/>
      <c r="O1868" s="118"/>
    </row>
    <row r="1869" spans="1:15" s="123" customFormat="1" ht="18.75">
      <c r="A1869" s="118"/>
      <c r="B1869" s="119"/>
      <c r="C1869" s="142"/>
      <c r="D1869" s="143"/>
      <c r="E1869" s="118"/>
      <c r="F1869" s="118"/>
      <c r="G1869" s="120"/>
      <c r="H1869" s="166"/>
      <c r="I1869" s="166"/>
      <c r="J1869" s="185"/>
      <c r="K1869" s="186"/>
      <c r="L1869" s="118"/>
      <c r="M1869" s="118"/>
      <c r="N1869" s="118"/>
      <c r="O1869" s="118"/>
    </row>
    <row r="1870" spans="1:15" s="123" customFormat="1" ht="18.75">
      <c r="A1870" s="118"/>
      <c r="B1870" s="119"/>
      <c r="C1870" s="142"/>
      <c r="D1870" s="143"/>
      <c r="E1870" s="118"/>
      <c r="F1870" s="118"/>
      <c r="G1870" s="120"/>
      <c r="H1870" s="166"/>
      <c r="I1870" s="166"/>
      <c r="J1870" s="185"/>
      <c r="K1870" s="186"/>
      <c r="L1870" s="118"/>
      <c r="M1870" s="118"/>
      <c r="N1870" s="118"/>
      <c r="O1870" s="118"/>
    </row>
    <row r="1871" spans="1:15" ht="43.5" customHeight="1">
      <c r="A1871" s="35"/>
      <c r="B1871" s="42"/>
      <c r="C1871" s="35"/>
      <c r="D1871" s="35"/>
      <c r="E1871" s="35"/>
      <c r="F1871" s="35"/>
      <c r="G1871" s="43"/>
      <c r="H1871" s="220"/>
      <c r="I1871" s="220"/>
      <c r="J1871" s="221"/>
      <c r="K1871" s="197"/>
      <c r="L1871" s="35"/>
      <c r="M1871" s="35"/>
      <c r="N1871" s="35"/>
      <c r="O1871" s="111"/>
    </row>
    <row r="1872" spans="1:15" ht="43.5" customHeight="1">
      <c r="A1872" s="35"/>
      <c r="B1872" s="42"/>
      <c r="C1872" s="35"/>
      <c r="D1872" s="35"/>
      <c r="E1872" s="35"/>
      <c r="F1872" s="35"/>
      <c r="G1872" s="43"/>
      <c r="H1872" s="220"/>
      <c r="I1872" s="220"/>
      <c r="J1872" s="221"/>
      <c r="K1872" s="197"/>
      <c r="L1872" s="35"/>
      <c r="M1872" s="35"/>
      <c r="N1872" s="35"/>
      <c r="O1872" s="111"/>
    </row>
    <row r="1873" spans="1:15" ht="18.75">
      <c r="A1873" s="35"/>
      <c r="B1873" s="43"/>
      <c r="C1873" s="35"/>
      <c r="D1873" s="35"/>
      <c r="E1873" s="35"/>
      <c r="F1873" s="35"/>
      <c r="G1873" s="43"/>
      <c r="H1873" s="222"/>
      <c r="I1873" s="222"/>
      <c r="J1873" s="197"/>
      <c r="K1873" s="197"/>
      <c r="L1873" s="35"/>
      <c r="M1873" s="35"/>
      <c r="N1873" s="35"/>
      <c r="O1873" s="35"/>
    </row>
    <row r="1874" spans="1:15" ht="18.75">
      <c r="A1874" s="35"/>
      <c r="B1874" s="42"/>
      <c r="C1874" s="35"/>
      <c r="D1874" s="35"/>
      <c r="E1874" s="35"/>
      <c r="F1874" s="35"/>
      <c r="G1874" s="43"/>
      <c r="H1874" s="220"/>
      <c r="I1874" s="220"/>
      <c r="J1874" s="221"/>
      <c r="K1874" s="197"/>
      <c r="L1874" s="35"/>
      <c r="M1874" s="35"/>
      <c r="N1874" s="35"/>
      <c r="O1874" s="35"/>
    </row>
    <row r="1875" spans="1:15" ht="18.75">
      <c r="A1875" s="35"/>
      <c r="B1875" s="43"/>
      <c r="C1875" s="35"/>
      <c r="D1875" s="35"/>
      <c r="E1875" s="35"/>
      <c r="F1875" s="35"/>
      <c r="G1875" s="43"/>
      <c r="H1875" s="220"/>
      <c r="I1875" s="220"/>
      <c r="J1875" s="221"/>
      <c r="K1875" s="197"/>
      <c r="L1875" s="35"/>
      <c r="M1875" s="35"/>
      <c r="N1875" s="35"/>
      <c r="O1875" s="35"/>
    </row>
    <row r="1876" spans="1:15" ht="18.75">
      <c r="A1876" s="35"/>
      <c r="B1876" s="43"/>
      <c r="C1876" s="35"/>
      <c r="D1876" s="35"/>
      <c r="E1876" s="35"/>
      <c r="F1876" s="35"/>
      <c r="G1876" s="43"/>
      <c r="H1876" s="220"/>
      <c r="I1876" s="220"/>
      <c r="J1876" s="221"/>
      <c r="K1876" s="197"/>
      <c r="L1876" s="35"/>
      <c r="M1876" s="35"/>
      <c r="N1876" s="35"/>
      <c r="O1876" s="35"/>
    </row>
    <row r="1877" spans="1:15" ht="18.75">
      <c r="A1877" s="35"/>
      <c r="B1877" s="43"/>
      <c r="C1877" s="35"/>
      <c r="D1877" s="35"/>
      <c r="E1877" s="35"/>
      <c r="F1877" s="35"/>
      <c r="G1877" s="43"/>
      <c r="H1877" s="222"/>
      <c r="I1877" s="222"/>
      <c r="J1877" s="197"/>
      <c r="K1877" s="197"/>
      <c r="L1877" s="35"/>
      <c r="M1877" s="35"/>
      <c r="N1877" s="35"/>
      <c r="O1877" s="35"/>
    </row>
    <row r="1878" spans="1:15" s="123" customFormat="1" ht="18.75">
      <c r="A1878" s="118"/>
      <c r="B1878" s="119"/>
      <c r="C1878" s="140"/>
      <c r="D1878" s="118"/>
      <c r="E1878" s="118"/>
      <c r="F1878" s="118"/>
      <c r="G1878" s="120"/>
      <c r="H1878" s="166"/>
      <c r="I1878" s="166"/>
      <c r="J1878" s="185"/>
      <c r="K1878" s="186"/>
      <c r="L1878" s="118"/>
      <c r="M1878" s="118"/>
      <c r="N1878" s="118"/>
      <c r="O1878" s="118"/>
    </row>
    <row r="1879" spans="1:15" ht="18.75">
      <c r="A1879" s="35"/>
      <c r="B1879" s="43"/>
      <c r="C1879" s="35"/>
      <c r="D1879" s="35"/>
      <c r="E1879" s="35"/>
      <c r="F1879" s="35"/>
      <c r="G1879" s="43"/>
      <c r="H1879" s="220"/>
      <c r="I1879" s="220"/>
      <c r="J1879" s="221"/>
      <c r="K1879" s="197"/>
      <c r="L1879" s="35"/>
      <c r="M1879" s="35"/>
      <c r="N1879" s="35"/>
      <c r="O1879" s="35"/>
    </row>
    <row r="1880" spans="1:15" ht="18.75">
      <c r="A1880" s="35"/>
      <c r="B1880" s="43"/>
      <c r="C1880" s="35"/>
      <c r="D1880" s="35"/>
      <c r="E1880" s="35"/>
      <c r="F1880" s="35"/>
      <c r="G1880" s="43"/>
      <c r="H1880" s="222"/>
      <c r="I1880" s="222"/>
      <c r="J1880" s="197"/>
      <c r="K1880" s="197"/>
      <c r="L1880" s="35"/>
      <c r="M1880" s="35"/>
      <c r="N1880" s="35"/>
      <c r="O1880" s="35"/>
    </row>
    <row r="1881" spans="1:15" s="123" customFormat="1" ht="18.75">
      <c r="A1881" s="118"/>
      <c r="B1881" s="119"/>
      <c r="C1881" s="118"/>
      <c r="D1881" s="118"/>
      <c r="E1881" s="118"/>
      <c r="F1881" s="118"/>
      <c r="G1881" s="120"/>
      <c r="H1881" s="166"/>
      <c r="I1881" s="166"/>
      <c r="J1881" s="185"/>
      <c r="K1881" s="186"/>
      <c r="L1881" s="118"/>
      <c r="M1881" s="118"/>
      <c r="N1881" s="118"/>
      <c r="O1881" s="118"/>
    </row>
    <row r="1882" spans="1:15" s="123" customFormat="1" ht="18.75">
      <c r="A1882" s="118"/>
      <c r="B1882" s="119"/>
      <c r="C1882" s="118"/>
      <c r="D1882" s="118"/>
      <c r="E1882" s="118"/>
      <c r="F1882" s="118"/>
      <c r="G1882" s="120"/>
      <c r="H1882" s="166"/>
      <c r="I1882" s="166"/>
      <c r="J1882" s="185"/>
      <c r="K1882" s="186"/>
      <c r="L1882" s="118"/>
      <c r="M1882" s="118"/>
      <c r="N1882" s="118"/>
      <c r="O1882" s="118"/>
    </row>
    <row r="1883" spans="1:15" ht="18.75">
      <c r="A1883" s="35"/>
      <c r="B1883" s="43"/>
      <c r="C1883" s="35"/>
      <c r="D1883" s="35"/>
      <c r="E1883" s="35"/>
      <c r="F1883" s="35"/>
      <c r="G1883" s="43"/>
      <c r="H1883" s="220"/>
      <c r="I1883" s="220"/>
      <c r="J1883" s="221"/>
      <c r="K1883" s="197"/>
      <c r="L1883" s="35"/>
      <c r="M1883" s="35"/>
      <c r="N1883" s="35"/>
      <c r="O1883" s="35"/>
    </row>
    <row r="1884" spans="1:15" ht="18.75">
      <c r="A1884" s="35"/>
      <c r="B1884" s="43"/>
      <c r="C1884" s="35"/>
      <c r="D1884" s="35"/>
      <c r="E1884" s="35"/>
      <c r="F1884" s="35"/>
      <c r="G1884" s="43"/>
      <c r="H1884" s="220"/>
      <c r="I1884" s="220"/>
      <c r="J1884" s="221"/>
      <c r="K1884" s="197"/>
      <c r="L1884" s="35"/>
      <c r="M1884" s="35"/>
      <c r="N1884" s="35"/>
      <c r="O1884" s="35"/>
    </row>
    <row r="1885" spans="1:15" ht="18.75">
      <c r="A1885" s="35"/>
      <c r="B1885" s="43"/>
      <c r="C1885" s="35"/>
      <c r="D1885" s="35"/>
      <c r="E1885" s="35"/>
      <c r="F1885" s="35"/>
      <c r="G1885" s="43"/>
      <c r="H1885" s="222"/>
      <c r="I1885" s="222"/>
      <c r="J1885" s="197"/>
      <c r="K1885" s="197"/>
      <c r="L1885" s="35"/>
      <c r="M1885" s="35"/>
      <c r="N1885" s="35"/>
      <c r="O1885" s="35"/>
    </row>
    <row r="1886" spans="1:15" s="123" customFormat="1" ht="18.75">
      <c r="A1886" s="118"/>
      <c r="B1886" s="119"/>
      <c r="C1886" s="140"/>
      <c r="D1886" s="141"/>
      <c r="E1886" s="118"/>
      <c r="F1886" s="118"/>
      <c r="G1886" s="120"/>
      <c r="H1886" s="166"/>
      <c r="I1886" s="166"/>
      <c r="J1886" s="185"/>
      <c r="K1886" s="186"/>
      <c r="L1886" s="118"/>
      <c r="M1886" s="118"/>
      <c r="N1886" s="118"/>
      <c r="O1886" s="118"/>
    </row>
    <row r="1887" spans="1:15" ht="18.75">
      <c r="A1887" s="35"/>
      <c r="B1887" s="177"/>
      <c r="C1887" s="178"/>
      <c r="D1887" s="180"/>
      <c r="E1887" s="173"/>
      <c r="F1887" s="173"/>
      <c r="G1887" s="175"/>
      <c r="H1887" s="226"/>
      <c r="I1887" s="226"/>
      <c r="J1887" s="227"/>
      <c r="K1887" s="228"/>
      <c r="L1887" s="181"/>
      <c r="M1887" s="173"/>
      <c r="N1887" s="173"/>
      <c r="O1887" s="173"/>
    </row>
    <row r="1888" spans="1:15" s="123" customFormat="1" ht="18.75">
      <c r="A1888" s="118"/>
      <c r="B1888" s="119"/>
      <c r="C1888" s="140"/>
      <c r="D1888" s="141"/>
      <c r="E1888" s="118"/>
      <c r="F1888" s="118"/>
      <c r="G1888" s="120"/>
      <c r="H1888" s="166"/>
      <c r="I1888" s="166"/>
      <c r="J1888" s="185"/>
      <c r="K1888" s="186"/>
      <c r="L1888" s="133"/>
      <c r="M1888" s="118"/>
      <c r="N1888" s="118"/>
      <c r="O1888" s="118"/>
    </row>
    <row r="1889" spans="1:15" s="123" customFormat="1" ht="18.75">
      <c r="A1889" s="118"/>
      <c r="B1889" s="119"/>
      <c r="C1889" s="140"/>
      <c r="D1889" s="141"/>
      <c r="E1889" s="118"/>
      <c r="F1889" s="118"/>
      <c r="G1889" s="120"/>
      <c r="H1889" s="166"/>
      <c r="I1889" s="166"/>
      <c r="J1889" s="185"/>
      <c r="K1889" s="186"/>
      <c r="L1889" s="133"/>
      <c r="M1889" s="118"/>
      <c r="N1889" s="118"/>
      <c r="O1889" s="118"/>
    </row>
    <row r="1890" spans="1:15" s="34" customFormat="1" ht="18.75">
      <c r="A1890" s="110"/>
      <c r="B1890" s="42"/>
      <c r="C1890" s="35"/>
      <c r="D1890" s="106"/>
      <c r="E1890" s="35"/>
      <c r="F1890" s="35"/>
      <c r="G1890" s="43"/>
      <c r="H1890" s="155"/>
      <c r="I1890" s="155"/>
      <c r="J1890" s="157"/>
      <c r="K1890" s="197"/>
      <c r="L1890" s="35"/>
      <c r="M1890" s="110"/>
      <c r="N1890" s="110"/>
      <c r="O1890" s="35"/>
    </row>
    <row r="1891" spans="1:15" ht="18.75">
      <c r="A1891" s="35"/>
      <c r="B1891" s="42"/>
      <c r="C1891" s="35"/>
      <c r="D1891" s="35"/>
      <c r="E1891" s="35"/>
      <c r="F1891" s="35"/>
      <c r="G1891" s="43"/>
      <c r="H1891" s="222"/>
      <c r="I1891" s="222"/>
      <c r="J1891" s="197"/>
      <c r="K1891" s="197"/>
      <c r="L1891" s="35"/>
      <c r="M1891" s="35"/>
      <c r="N1891" s="35"/>
      <c r="O1891" s="35"/>
    </row>
    <row r="1892" spans="1:15" ht="18.75">
      <c r="A1892" s="35"/>
      <c r="B1892" s="42"/>
      <c r="C1892" s="116"/>
      <c r="D1892" s="26"/>
      <c r="E1892" s="35"/>
      <c r="F1892" s="35"/>
      <c r="G1892" s="43"/>
      <c r="H1892" s="220"/>
      <c r="I1892" s="220"/>
      <c r="J1892" s="221"/>
      <c r="K1892" s="197"/>
      <c r="L1892" s="35"/>
      <c r="M1892" s="35"/>
      <c r="N1892" s="35"/>
      <c r="O1892" s="35"/>
    </row>
    <row r="1893" spans="1:15" ht="18.75">
      <c r="A1893" s="35"/>
      <c r="B1893" s="42"/>
      <c r="C1893" s="35"/>
      <c r="D1893" s="26"/>
      <c r="E1893" s="35"/>
      <c r="F1893" s="35"/>
      <c r="G1893" s="43"/>
      <c r="H1893" s="220"/>
      <c r="I1893" s="220"/>
      <c r="J1893" s="221"/>
      <c r="K1893" s="197"/>
      <c r="L1893" s="35"/>
      <c r="M1893" s="35"/>
      <c r="N1893" s="35"/>
      <c r="O1893" s="35"/>
    </row>
    <row r="1894" spans="1:15" ht="18.75">
      <c r="A1894" s="35"/>
      <c r="B1894" s="42"/>
      <c r="C1894" s="35"/>
      <c r="D1894" s="35"/>
      <c r="E1894" s="35"/>
      <c r="F1894" s="35"/>
      <c r="G1894" s="43"/>
      <c r="H1894" s="222"/>
      <c r="I1894" s="222"/>
      <c r="J1894" s="197"/>
      <c r="K1894" s="197"/>
      <c r="L1894" s="35"/>
      <c r="M1894" s="35"/>
      <c r="N1894" s="35"/>
      <c r="O1894" s="35"/>
    </row>
    <row r="1895" spans="1:15" s="123" customFormat="1" ht="18.75">
      <c r="A1895" s="118"/>
      <c r="B1895" s="119"/>
      <c r="C1895" s="140"/>
      <c r="D1895" s="145"/>
      <c r="E1895" s="118"/>
      <c r="F1895" s="118"/>
      <c r="G1895" s="120"/>
      <c r="H1895" s="166"/>
      <c r="I1895" s="166"/>
      <c r="J1895" s="185"/>
      <c r="K1895" s="186"/>
      <c r="L1895" s="118"/>
      <c r="M1895" s="118"/>
      <c r="N1895" s="118"/>
      <c r="O1895" s="118"/>
    </row>
    <row r="1896" spans="1:15" s="123" customFormat="1" ht="18.75">
      <c r="A1896" s="118"/>
      <c r="B1896" s="119"/>
      <c r="C1896" s="140"/>
      <c r="D1896" s="145"/>
      <c r="E1896" s="118"/>
      <c r="F1896" s="118"/>
      <c r="G1896" s="120"/>
      <c r="H1896" s="166"/>
      <c r="I1896" s="166"/>
      <c r="J1896" s="185"/>
      <c r="K1896" s="186"/>
      <c r="L1896" s="118"/>
      <c r="M1896" s="118"/>
      <c r="N1896" s="118"/>
      <c r="O1896" s="118"/>
    </row>
    <row r="1897" spans="1:15" s="123" customFormat="1" ht="18.75">
      <c r="A1897" s="118"/>
      <c r="B1897" s="119"/>
      <c r="C1897" s="140"/>
      <c r="D1897" s="145"/>
      <c r="E1897" s="118"/>
      <c r="F1897" s="118"/>
      <c r="G1897" s="120"/>
      <c r="H1897" s="166"/>
      <c r="I1897" s="166"/>
      <c r="J1897" s="185"/>
      <c r="K1897" s="186"/>
      <c r="L1897" s="118"/>
      <c r="M1897" s="118"/>
      <c r="N1897" s="118"/>
      <c r="O1897" s="118"/>
    </row>
    <row r="1898" spans="1:15" s="123" customFormat="1" ht="18.75">
      <c r="A1898" s="118"/>
      <c r="B1898" s="119"/>
      <c r="C1898" s="140"/>
      <c r="D1898" s="145"/>
      <c r="E1898" s="118"/>
      <c r="F1898" s="118"/>
      <c r="G1898" s="120"/>
      <c r="H1898" s="166"/>
      <c r="I1898" s="166"/>
      <c r="J1898" s="185"/>
      <c r="K1898" s="186"/>
      <c r="L1898" s="118"/>
      <c r="M1898" s="118"/>
      <c r="N1898" s="118"/>
      <c r="O1898" s="118"/>
    </row>
    <row r="1899" spans="1:15" s="123" customFormat="1" ht="18.75">
      <c r="A1899" s="118"/>
      <c r="B1899" s="119"/>
      <c r="C1899" s="140"/>
      <c r="D1899" s="145"/>
      <c r="E1899" s="118"/>
      <c r="F1899" s="118"/>
      <c r="G1899" s="120"/>
      <c r="H1899" s="166"/>
      <c r="I1899" s="166"/>
      <c r="J1899" s="185"/>
      <c r="K1899" s="186"/>
      <c r="L1899" s="118"/>
      <c r="M1899" s="118"/>
      <c r="N1899" s="118"/>
      <c r="O1899" s="118"/>
    </row>
    <row r="1900" spans="1:15" s="123" customFormat="1" ht="18.75">
      <c r="A1900" s="118"/>
      <c r="B1900" s="119"/>
      <c r="C1900" s="140"/>
      <c r="D1900" s="145"/>
      <c r="E1900" s="118"/>
      <c r="F1900" s="118"/>
      <c r="G1900" s="120"/>
      <c r="H1900" s="166"/>
      <c r="I1900" s="166"/>
      <c r="J1900" s="185"/>
      <c r="K1900" s="186"/>
      <c r="L1900" s="118"/>
      <c r="M1900" s="118"/>
      <c r="N1900" s="118"/>
      <c r="O1900" s="118"/>
    </row>
    <row r="1901" spans="1:15" ht="18.75">
      <c r="A1901" s="35"/>
      <c r="B1901" s="42"/>
      <c r="C1901" s="35"/>
      <c r="D1901" s="35"/>
      <c r="E1901" s="35"/>
      <c r="F1901" s="35"/>
      <c r="G1901" s="43"/>
      <c r="H1901" s="220"/>
      <c r="I1901" s="220"/>
      <c r="J1901" s="221"/>
      <c r="K1901" s="197"/>
      <c r="L1901" s="35"/>
      <c r="M1901" s="35"/>
      <c r="N1901" s="35"/>
      <c r="O1901" s="35"/>
    </row>
    <row r="1902" spans="1:15" ht="18.75">
      <c r="A1902" s="35"/>
      <c r="B1902" s="42"/>
      <c r="C1902" s="35"/>
      <c r="D1902" s="35"/>
      <c r="E1902" s="35"/>
      <c r="F1902" s="35"/>
      <c r="G1902" s="43"/>
      <c r="H1902" s="220"/>
      <c r="I1902" s="220"/>
      <c r="J1902" s="221"/>
      <c r="K1902" s="197"/>
      <c r="L1902" s="35"/>
      <c r="M1902" s="35"/>
      <c r="N1902" s="35"/>
      <c r="O1902" s="35"/>
    </row>
    <row r="1903" spans="1:15" ht="18.75">
      <c r="A1903" s="35"/>
      <c r="B1903" s="42"/>
      <c r="C1903" s="35"/>
      <c r="D1903" s="35"/>
      <c r="E1903" s="35"/>
      <c r="F1903" s="35"/>
      <c r="G1903" s="43"/>
      <c r="H1903" s="222"/>
      <c r="I1903" s="222"/>
      <c r="J1903" s="197"/>
      <c r="K1903" s="197"/>
      <c r="L1903" s="35"/>
      <c r="M1903" s="35"/>
      <c r="N1903" s="35"/>
      <c r="O1903" s="35"/>
    </row>
    <row r="1904" spans="1:15" s="123" customFormat="1" ht="18.75">
      <c r="A1904" s="118"/>
      <c r="B1904" s="119"/>
      <c r="C1904" s="140"/>
      <c r="D1904" s="118"/>
      <c r="E1904" s="118"/>
      <c r="F1904" s="118"/>
      <c r="G1904" s="120"/>
      <c r="H1904" s="166"/>
      <c r="I1904" s="166"/>
      <c r="J1904" s="185"/>
      <c r="K1904" s="186"/>
      <c r="L1904" s="118"/>
      <c r="M1904" s="118"/>
      <c r="N1904" s="118"/>
      <c r="O1904" s="118"/>
    </row>
    <row r="1905" spans="1:15" s="123" customFormat="1" ht="18.75">
      <c r="A1905" s="118"/>
      <c r="B1905" s="119"/>
      <c r="C1905" s="140"/>
      <c r="D1905" s="118"/>
      <c r="E1905" s="118"/>
      <c r="F1905" s="118"/>
      <c r="G1905" s="120"/>
      <c r="H1905" s="166"/>
      <c r="I1905" s="166"/>
      <c r="J1905" s="185"/>
      <c r="K1905" s="186"/>
      <c r="L1905" s="118"/>
      <c r="M1905" s="118"/>
      <c r="N1905" s="118"/>
      <c r="O1905" s="118"/>
    </row>
    <row r="1906" spans="1:15" ht="18.75">
      <c r="A1906" s="35"/>
      <c r="B1906" s="42"/>
      <c r="C1906" s="35"/>
      <c r="D1906" s="35"/>
      <c r="E1906" s="35"/>
      <c r="F1906" s="35"/>
      <c r="G1906" s="43"/>
      <c r="H1906" s="220"/>
      <c r="I1906" s="220"/>
      <c r="J1906" s="221"/>
      <c r="K1906" s="197"/>
      <c r="L1906" s="35"/>
      <c r="M1906" s="35"/>
      <c r="N1906" s="35"/>
      <c r="O1906" s="35"/>
    </row>
    <row r="1907" spans="1:15" ht="18.75">
      <c r="A1907" s="35"/>
      <c r="B1907" s="42"/>
      <c r="C1907" s="35"/>
      <c r="D1907" s="35"/>
      <c r="E1907" s="35"/>
      <c r="F1907" s="35"/>
      <c r="G1907" s="43"/>
      <c r="H1907" s="220"/>
      <c r="I1907" s="220"/>
      <c r="J1907" s="221"/>
      <c r="K1907" s="197"/>
      <c r="L1907" s="35"/>
      <c r="M1907" s="35"/>
      <c r="N1907" s="35"/>
      <c r="O1907" s="35"/>
    </row>
    <row r="1908" spans="1:15" ht="18.75">
      <c r="A1908" s="35"/>
      <c r="B1908" s="42"/>
      <c r="C1908" s="35"/>
      <c r="D1908" s="35"/>
      <c r="E1908" s="35"/>
      <c r="F1908" s="35"/>
      <c r="G1908" s="43"/>
      <c r="H1908" s="222"/>
      <c r="I1908" s="222"/>
      <c r="J1908" s="197"/>
      <c r="K1908" s="197"/>
      <c r="L1908" s="35"/>
      <c r="M1908" s="35"/>
      <c r="N1908" s="35"/>
      <c r="O1908" s="35"/>
    </row>
    <row r="1909" spans="1:15" s="123" customFormat="1" ht="18.75">
      <c r="A1909" s="118"/>
      <c r="B1909" s="119"/>
      <c r="C1909" s="140"/>
      <c r="D1909" s="118"/>
      <c r="E1909" s="118"/>
      <c r="F1909" s="118"/>
      <c r="G1909" s="120"/>
      <c r="H1909" s="166"/>
      <c r="I1909" s="166"/>
      <c r="J1909" s="185"/>
      <c r="K1909" s="186"/>
      <c r="L1909" s="118"/>
      <c r="M1909" s="118"/>
      <c r="N1909" s="118"/>
      <c r="O1909" s="118"/>
    </row>
    <row r="1910" spans="1:15" ht="18.75">
      <c r="A1910" s="35"/>
      <c r="B1910" s="42"/>
      <c r="C1910" s="35"/>
      <c r="D1910" s="26"/>
      <c r="E1910" s="35"/>
      <c r="F1910" s="35"/>
      <c r="G1910" s="43"/>
      <c r="H1910" s="220"/>
      <c r="I1910" s="220"/>
      <c r="J1910" s="221"/>
      <c r="K1910" s="197"/>
      <c r="L1910" s="35"/>
      <c r="M1910" s="35"/>
      <c r="N1910" s="35"/>
      <c r="O1910" s="35"/>
    </row>
    <row r="1911" spans="1:15" ht="18.75">
      <c r="A1911" s="35"/>
      <c r="B1911" s="42"/>
      <c r="C1911" s="35"/>
      <c r="D1911" s="26"/>
      <c r="E1911" s="35"/>
      <c r="F1911" s="35"/>
      <c r="G1911" s="43"/>
      <c r="H1911" s="220"/>
      <c r="I1911" s="220"/>
      <c r="J1911" s="221"/>
      <c r="K1911" s="197"/>
      <c r="L1911" s="35"/>
      <c r="M1911" s="35"/>
      <c r="N1911" s="35"/>
      <c r="O1911" s="35"/>
    </row>
    <row r="1912" spans="1:15" ht="18.75">
      <c r="A1912" s="35"/>
      <c r="B1912" s="42"/>
      <c r="C1912" s="35"/>
      <c r="D1912" s="35"/>
      <c r="E1912" s="35"/>
      <c r="F1912" s="35"/>
      <c r="G1912" s="43"/>
      <c r="H1912" s="222"/>
      <c r="I1912" s="222"/>
      <c r="J1912" s="197"/>
      <c r="K1912" s="197"/>
      <c r="L1912" s="35"/>
      <c r="M1912" s="35"/>
      <c r="N1912" s="35"/>
      <c r="O1912" s="35"/>
    </row>
    <row r="1913" spans="1:15" s="123" customFormat="1" ht="18.75">
      <c r="A1913" s="118"/>
      <c r="B1913" s="119"/>
      <c r="C1913" s="118"/>
      <c r="D1913" s="118"/>
      <c r="E1913" s="118"/>
      <c r="F1913" s="118"/>
      <c r="G1913" s="120"/>
      <c r="H1913" s="166"/>
      <c r="I1913" s="166"/>
      <c r="J1913" s="185"/>
      <c r="K1913" s="186"/>
      <c r="L1913" s="118"/>
      <c r="M1913" s="118"/>
      <c r="N1913" s="118"/>
      <c r="O1913" s="118"/>
    </row>
    <row r="1914" spans="1:15" s="123" customFormat="1" ht="18.75">
      <c r="A1914" s="118"/>
      <c r="B1914" s="119"/>
      <c r="C1914" s="118"/>
      <c r="D1914" s="145"/>
      <c r="E1914" s="118"/>
      <c r="F1914" s="118"/>
      <c r="G1914" s="120"/>
      <c r="H1914" s="166"/>
      <c r="I1914" s="166"/>
      <c r="J1914" s="185"/>
      <c r="K1914" s="186"/>
      <c r="L1914" s="118"/>
      <c r="M1914" s="118"/>
      <c r="N1914" s="118"/>
      <c r="O1914" s="118"/>
    </row>
    <row r="1915" spans="1:15" ht="18.75">
      <c r="A1915" s="35"/>
      <c r="B1915" s="42"/>
      <c r="C1915" s="35"/>
      <c r="D1915" s="26"/>
      <c r="E1915" s="35"/>
      <c r="F1915" s="35"/>
      <c r="G1915" s="43"/>
      <c r="H1915" s="220"/>
      <c r="I1915" s="220"/>
      <c r="J1915" s="221"/>
      <c r="K1915" s="197"/>
      <c r="L1915" s="35"/>
      <c r="M1915" s="35"/>
      <c r="N1915" s="35"/>
      <c r="O1915" s="35"/>
    </row>
    <row r="1916" spans="1:15" ht="18.75">
      <c r="A1916" s="35"/>
      <c r="B1916" s="42"/>
      <c r="C1916" s="35"/>
      <c r="D1916" s="26"/>
      <c r="E1916" s="35"/>
      <c r="F1916" s="35"/>
      <c r="G1916" s="43"/>
      <c r="H1916" s="220"/>
      <c r="I1916" s="220"/>
      <c r="J1916" s="221"/>
      <c r="K1916" s="197"/>
      <c r="L1916" s="35"/>
      <c r="M1916" s="35"/>
      <c r="N1916" s="35"/>
      <c r="O1916" s="35"/>
    </row>
    <row r="1917" spans="1:15" ht="18.75">
      <c r="A1917" s="35"/>
      <c r="B1917" s="42"/>
      <c r="C1917" s="35"/>
      <c r="D1917" s="35"/>
      <c r="E1917" s="35"/>
      <c r="F1917" s="35"/>
      <c r="G1917" s="43"/>
      <c r="H1917" s="222"/>
      <c r="I1917" s="222"/>
      <c r="J1917" s="197"/>
      <c r="K1917" s="197"/>
      <c r="L1917" s="35"/>
      <c r="M1917" s="35"/>
      <c r="N1917" s="35"/>
      <c r="O1917" s="35"/>
    </row>
    <row r="1918" spans="1:15" s="123" customFormat="1" ht="18.75">
      <c r="A1918" s="118"/>
      <c r="B1918" s="119"/>
      <c r="C1918" s="142"/>
      <c r="D1918" s="118"/>
      <c r="E1918" s="118"/>
      <c r="F1918" s="118"/>
      <c r="G1918" s="120"/>
      <c r="H1918" s="166"/>
      <c r="I1918" s="166"/>
      <c r="J1918" s="229"/>
      <c r="K1918" s="186"/>
      <c r="L1918" s="118"/>
      <c r="M1918" s="118"/>
      <c r="N1918" s="118"/>
      <c r="O1918" s="118"/>
    </row>
    <row r="1919" spans="1:15" s="123" customFormat="1" ht="18.75">
      <c r="A1919" s="118"/>
      <c r="B1919" s="119"/>
      <c r="C1919" s="140"/>
      <c r="D1919" s="118"/>
      <c r="E1919" s="118"/>
      <c r="F1919" s="118"/>
      <c r="G1919" s="120"/>
      <c r="H1919" s="166"/>
      <c r="I1919" s="166"/>
      <c r="J1919" s="185"/>
      <c r="K1919" s="186"/>
      <c r="L1919" s="118"/>
      <c r="M1919" s="118"/>
      <c r="N1919" s="118"/>
      <c r="O1919" s="118"/>
    </row>
    <row r="1920" spans="1:15" ht="18.75">
      <c r="A1920" s="35"/>
      <c r="B1920" s="42"/>
      <c r="C1920" s="35"/>
      <c r="D1920" s="35"/>
      <c r="E1920" s="35"/>
      <c r="F1920" s="35"/>
      <c r="G1920" s="43"/>
      <c r="H1920" s="220"/>
      <c r="I1920" s="220"/>
      <c r="J1920" s="221"/>
      <c r="K1920" s="197"/>
      <c r="L1920" s="35"/>
      <c r="M1920" s="35"/>
      <c r="N1920" s="35"/>
      <c r="O1920" s="35"/>
    </row>
    <row r="1921" spans="1:15" ht="18.75">
      <c r="A1921" s="35"/>
      <c r="B1921" s="42"/>
      <c r="C1921" s="35"/>
      <c r="D1921" s="35"/>
      <c r="E1921" s="35"/>
      <c r="F1921" s="35"/>
      <c r="G1921" s="43"/>
      <c r="H1921" s="222"/>
      <c r="I1921" s="222"/>
      <c r="J1921" s="197"/>
      <c r="K1921" s="197"/>
      <c r="L1921" s="35"/>
      <c r="M1921" s="35"/>
      <c r="N1921" s="35"/>
      <c r="O1921" s="35"/>
    </row>
    <row r="1922" spans="1:15" s="123" customFormat="1" ht="18.75">
      <c r="A1922" s="118"/>
      <c r="B1922" s="119"/>
      <c r="C1922" s="118"/>
      <c r="D1922" s="118"/>
      <c r="E1922" s="118"/>
      <c r="F1922" s="118"/>
      <c r="G1922" s="120"/>
      <c r="H1922" s="166"/>
      <c r="I1922" s="166"/>
      <c r="J1922" s="185"/>
      <c r="K1922" s="186"/>
      <c r="L1922" s="118"/>
      <c r="M1922" s="118"/>
      <c r="N1922" s="118"/>
      <c r="O1922" s="118"/>
    </row>
    <row r="1923" spans="1:15" s="123" customFormat="1" ht="18.75">
      <c r="A1923" s="118"/>
      <c r="B1923" s="119"/>
      <c r="C1923" s="118"/>
      <c r="D1923" s="118"/>
      <c r="E1923" s="118"/>
      <c r="F1923" s="118"/>
      <c r="G1923" s="120"/>
      <c r="H1923" s="166"/>
      <c r="I1923" s="166"/>
      <c r="J1923" s="185"/>
      <c r="K1923" s="186"/>
      <c r="L1923" s="118"/>
      <c r="M1923" s="118"/>
      <c r="N1923" s="118"/>
      <c r="O1923" s="118"/>
    </row>
    <row r="1924" spans="1:15" ht="18.75">
      <c r="A1924" s="35"/>
      <c r="B1924" s="42"/>
      <c r="C1924" s="35"/>
      <c r="D1924" s="35"/>
      <c r="E1924" s="35"/>
      <c r="F1924" s="35"/>
      <c r="G1924" s="43"/>
      <c r="H1924" s="220"/>
      <c r="I1924" s="220"/>
      <c r="J1924" s="221"/>
      <c r="K1924" s="197"/>
      <c r="L1924" s="35"/>
      <c r="M1924" s="35"/>
      <c r="N1924" s="35"/>
      <c r="O1924" s="35"/>
    </row>
    <row r="1925" spans="1:15" ht="18.75">
      <c r="A1925" s="35"/>
      <c r="B1925" s="42"/>
      <c r="C1925" s="35"/>
      <c r="D1925" s="35"/>
      <c r="E1925" s="35"/>
      <c r="F1925" s="35"/>
      <c r="G1925" s="43"/>
      <c r="H1925" s="222"/>
      <c r="I1925" s="222"/>
      <c r="J1925" s="197"/>
      <c r="K1925" s="197"/>
      <c r="L1925" s="35"/>
      <c r="M1925" s="35"/>
      <c r="N1925" s="35"/>
      <c r="O1925" s="35"/>
    </row>
    <row r="1926" spans="1:15" s="123" customFormat="1" ht="18.75">
      <c r="A1926" s="118"/>
      <c r="B1926" s="119"/>
      <c r="C1926" s="118"/>
      <c r="D1926" s="118"/>
      <c r="E1926" s="118"/>
      <c r="F1926" s="118"/>
      <c r="G1926" s="120"/>
      <c r="H1926" s="166"/>
      <c r="I1926" s="166"/>
      <c r="J1926" s="185"/>
      <c r="K1926" s="186"/>
      <c r="L1926" s="118"/>
      <c r="M1926" s="118"/>
      <c r="N1926" s="118"/>
      <c r="O1926" s="118"/>
    </row>
    <row r="1927" spans="1:15" ht="18.75">
      <c r="A1927" s="35"/>
      <c r="B1927" s="42"/>
      <c r="C1927" s="35"/>
      <c r="D1927" s="35"/>
      <c r="E1927" s="35"/>
      <c r="F1927" s="35"/>
      <c r="G1927" s="43"/>
      <c r="H1927" s="220"/>
      <c r="I1927" s="220"/>
      <c r="J1927" s="221"/>
      <c r="K1927" s="197"/>
      <c r="L1927" s="35"/>
      <c r="M1927" s="35"/>
      <c r="N1927" s="35"/>
      <c r="O1927" s="35"/>
    </row>
    <row r="1928" spans="1:15" ht="18.75">
      <c r="A1928" s="35"/>
      <c r="B1928" s="42"/>
      <c r="C1928" s="35"/>
      <c r="D1928" s="35"/>
      <c r="E1928" s="35"/>
      <c r="F1928" s="35"/>
      <c r="G1928" s="43"/>
      <c r="H1928" s="220"/>
      <c r="I1928" s="220"/>
      <c r="J1928" s="221"/>
      <c r="K1928" s="197"/>
      <c r="L1928" s="35"/>
      <c r="M1928" s="35"/>
      <c r="N1928" s="35"/>
      <c r="O1928" s="35"/>
    </row>
    <row r="1929" spans="1:15" ht="18.75">
      <c r="A1929" s="35"/>
      <c r="B1929" s="43"/>
      <c r="C1929" s="35"/>
      <c r="D1929" s="35"/>
      <c r="E1929" s="35"/>
      <c r="F1929" s="35"/>
      <c r="G1929" s="43"/>
      <c r="H1929" s="222"/>
      <c r="I1929" s="222"/>
      <c r="J1929" s="197"/>
      <c r="K1929" s="197"/>
      <c r="L1929" s="35"/>
      <c r="M1929" s="35"/>
      <c r="N1929" s="35"/>
      <c r="O1929" s="35"/>
    </row>
    <row r="1930" spans="1:15" s="123" customFormat="1" ht="18.75">
      <c r="A1930" s="118"/>
      <c r="B1930" s="119"/>
      <c r="C1930" s="142"/>
      <c r="D1930" s="145"/>
      <c r="E1930" s="118"/>
      <c r="F1930" s="118"/>
      <c r="G1930" s="120"/>
      <c r="H1930" s="166"/>
      <c r="I1930" s="166"/>
      <c r="J1930" s="185"/>
      <c r="K1930" s="186"/>
      <c r="L1930" s="118"/>
      <c r="M1930" s="118"/>
      <c r="N1930" s="118"/>
      <c r="O1930" s="118"/>
    </row>
    <row r="1931" spans="1:15" s="123" customFormat="1" ht="18.75">
      <c r="A1931" s="118"/>
      <c r="B1931" s="119"/>
      <c r="C1931" s="142"/>
      <c r="D1931" s="145"/>
      <c r="E1931" s="118"/>
      <c r="F1931" s="118"/>
      <c r="G1931" s="120"/>
      <c r="H1931" s="166"/>
      <c r="I1931" s="166"/>
      <c r="J1931" s="185"/>
      <c r="K1931" s="186"/>
      <c r="L1931" s="118"/>
      <c r="M1931" s="118"/>
      <c r="N1931" s="118"/>
      <c r="O1931" s="118"/>
    </row>
    <row r="1932" spans="1:15" ht="18.75">
      <c r="A1932" s="35"/>
      <c r="B1932" s="42"/>
      <c r="C1932" s="35"/>
      <c r="D1932" s="35"/>
      <c r="E1932" s="35"/>
      <c r="F1932" s="35"/>
      <c r="G1932" s="43"/>
      <c r="H1932" s="220"/>
      <c r="I1932" s="220"/>
      <c r="J1932" s="221"/>
      <c r="K1932" s="197"/>
      <c r="L1932" s="35"/>
      <c r="M1932" s="35"/>
      <c r="N1932" s="35"/>
      <c r="O1932" s="35"/>
    </row>
    <row r="1933" spans="1:15" ht="18.75">
      <c r="A1933" s="35"/>
      <c r="B1933" s="43"/>
      <c r="C1933" s="35"/>
      <c r="D1933" s="35"/>
      <c r="E1933" s="35"/>
      <c r="F1933" s="35"/>
      <c r="G1933" s="43"/>
      <c r="H1933" s="222"/>
      <c r="I1933" s="222"/>
      <c r="J1933" s="197"/>
      <c r="K1933" s="197"/>
      <c r="L1933" s="35"/>
      <c r="M1933" s="35"/>
      <c r="N1933" s="35"/>
      <c r="O1933" s="35"/>
    </row>
    <row r="1934" spans="1:15" s="123" customFormat="1" ht="18.75">
      <c r="A1934" s="118"/>
      <c r="B1934" s="119"/>
      <c r="C1934" s="140"/>
      <c r="D1934" s="118"/>
      <c r="E1934" s="118"/>
      <c r="F1934" s="118"/>
      <c r="G1934" s="120"/>
      <c r="H1934" s="166"/>
      <c r="I1934" s="166"/>
      <c r="J1934" s="185"/>
      <c r="K1934" s="186"/>
      <c r="L1934" s="118"/>
      <c r="M1934" s="118"/>
      <c r="N1934" s="118"/>
      <c r="O1934" s="118"/>
    </row>
    <row r="1935" spans="1:15" s="123" customFormat="1" ht="18.75">
      <c r="A1935" s="118"/>
      <c r="B1935" s="119"/>
      <c r="C1935" s="140"/>
      <c r="D1935" s="118"/>
      <c r="E1935" s="118"/>
      <c r="F1935" s="118"/>
      <c r="G1935" s="120"/>
      <c r="H1935" s="166"/>
      <c r="I1935" s="166"/>
      <c r="J1935" s="185"/>
      <c r="K1935" s="186"/>
      <c r="L1935" s="118"/>
      <c r="M1935" s="118"/>
      <c r="N1935" s="118"/>
      <c r="O1935" s="118"/>
    </row>
    <row r="1936" spans="1:15" ht="18.75">
      <c r="A1936" s="35"/>
      <c r="B1936" s="43"/>
      <c r="C1936" s="35"/>
      <c r="D1936" s="35"/>
      <c r="E1936" s="35"/>
      <c r="F1936" s="35"/>
      <c r="G1936" s="43"/>
      <c r="H1936" s="220"/>
      <c r="I1936" s="220"/>
      <c r="J1936" s="221"/>
      <c r="K1936" s="197"/>
      <c r="L1936" s="35"/>
      <c r="M1936" s="35"/>
      <c r="N1936" s="35"/>
      <c r="O1936" s="35"/>
    </row>
    <row r="1937" spans="1:15" ht="18.75">
      <c r="A1937" s="35"/>
      <c r="B1937" s="43"/>
      <c r="C1937" s="35"/>
      <c r="D1937" s="35"/>
      <c r="E1937" s="35"/>
      <c r="F1937" s="35"/>
      <c r="G1937" s="43"/>
      <c r="H1937" s="222"/>
      <c r="I1937" s="222"/>
      <c r="J1937" s="197"/>
      <c r="K1937" s="197"/>
      <c r="L1937" s="35"/>
      <c r="M1937" s="35"/>
      <c r="N1937" s="35"/>
      <c r="O1937" s="35"/>
    </row>
    <row r="1938" spans="1:15" s="123" customFormat="1" ht="18.75">
      <c r="A1938" s="118"/>
      <c r="B1938" s="119"/>
      <c r="C1938" s="118"/>
      <c r="D1938" s="118"/>
      <c r="E1938" s="118"/>
      <c r="F1938" s="118"/>
      <c r="G1938" s="120"/>
      <c r="H1938" s="166"/>
      <c r="I1938" s="166"/>
      <c r="J1938" s="185"/>
      <c r="K1938" s="186"/>
      <c r="L1938" s="118"/>
      <c r="M1938" s="118"/>
      <c r="N1938" s="118"/>
      <c r="O1938" s="118"/>
    </row>
    <row r="1939" spans="1:15" s="123" customFormat="1" ht="18.75">
      <c r="A1939" s="118"/>
      <c r="B1939" s="119"/>
      <c r="C1939" s="118"/>
      <c r="D1939" s="118"/>
      <c r="E1939" s="118"/>
      <c r="F1939" s="118"/>
      <c r="G1939" s="120"/>
      <c r="H1939" s="166"/>
      <c r="I1939" s="166"/>
      <c r="J1939" s="185"/>
      <c r="K1939" s="186"/>
      <c r="L1939" s="118"/>
      <c r="M1939" s="118"/>
      <c r="N1939" s="118"/>
      <c r="O1939" s="118"/>
    </row>
    <row r="1940" spans="1:15" s="123" customFormat="1" ht="18.75">
      <c r="A1940" s="118"/>
      <c r="B1940" s="119"/>
      <c r="C1940" s="118"/>
      <c r="D1940" s="118"/>
      <c r="E1940" s="118"/>
      <c r="F1940" s="118"/>
      <c r="G1940" s="120"/>
      <c r="H1940" s="166"/>
      <c r="I1940" s="166"/>
      <c r="J1940" s="185"/>
      <c r="K1940" s="186"/>
      <c r="L1940" s="118"/>
      <c r="M1940" s="118"/>
      <c r="N1940" s="118"/>
      <c r="O1940" s="118"/>
    </row>
    <row r="1941" spans="1:15" ht="18.75">
      <c r="A1941" s="35"/>
      <c r="B1941" s="43"/>
      <c r="C1941" s="35"/>
      <c r="D1941" s="35"/>
      <c r="E1941" s="35"/>
      <c r="F1941" s="35"/>
      <c r="G1941" s="43"/>
      <c r="H1941" s="220"/>
      <c r="I1941" s="220"/>
      <c r="J1941" s="221"/>
      <c r="K1941" s="197"/>
      <c r="L1941" s="35"/>
      <c r="M1941" s="35"/>
      <c r="N1941" s="35"/>
      <c r="O1941" s="35"/>
    </row>
    <row r="1942" spans="1:15" ht="18.75">
      <c r="A1942" s="35"/>
      <c r="B1942" s="43"/>
      <c r="C1942" s="35"/>
      <c r="D1942" s="35"/>
      <c r="E1942" s="35"/>
      <c r="F1942" s="35"/>
      <c r="G1942" s="43"/>
      <c r="H1942" s="220"/>
      <c r="I1942" s="220"/>
      <c r="J1942" s="221"/>
      <c r="K1942" s="197"/>
      <c r="L1942" s="35"/>
      <c r="M1942" s="35"/>
      <c r="N1942" s="35"/>
      <c r="O1942" s="35"/>
    </row>
    <row r="1943" spans="1:15" ht="18.75">
      <c r="A1943" s="35"/>
      <c r="B1943" s="43"/>
      <c r="C1943" s="35"/>
      <c r="D1943" s="35"/>
      <c r="E1943" s="35"/>
      <c r="F1943" s="35"/>
      <c r="G1943" s="43"/>
      <c r="H1943" s="222"/>
      <c r="I1943" s="222"/>
      <c r="J1943" s="197"/>
      <c r="K1943" s="197"/>
      <c r="L1943" s="35"/>
      <c r="M1943" s="35"/>
      <c r="N1943" s="35"/>
      <c r="O1943" s="35"/>
    </row>
    <row r="1944" spans="1:15" s="137" customFormat="1" ht="18.75">
      <c r="A1944" s="133"/>
      <c r="B1944" s="119"/>
      <c r="C1944" s="146"/>
      <c r="D1944" s="133"/>
      <c r="E1944" s="147"/>
      <c r="F1944" s="118"/>
      <c r="G1944" s="120"/>
      <c r="H1944" s="148"/>
      <c r="I1944" s="148"/>
      <c r="J1944" s="148"/>
      <c r="K1944" s="148"/>
      <c r="L1944" s="133"/>
      <c r="M1944" s="133"/>
      <c r="N1944" s="133"/>
      <c r="O1944" s="118"/>
    </row>
    <row r="1945" spans="1:15" s="34" customFormat="1" ht="18.75">
      <c r="A1945" s="7"/>
      <c r="B1945" s="7"/>
      <c r="C1945" s="7"/>
      <c r="D1945" s="7"/>
      <c r="E1945" s="7"/>
      <c r="F1945" s="7"/>
      <c r="G1945" s="7"/>
      <c r="H1945" s="230"/>
      <c r="I1945" s="230"/>
      <c r="J1945" s="230"/>
      <c r="K1945" s="230"/>
      <c r="L1945" s="7"/>
      <c r="M1945" s="7"/>
      <c r="N1945" s="7"/>
      <c r="O1945" s="7"/>
    </row>
  </sheetData>
  <autoFilter ref="A1:O1945">
    <filterColumn colId="6"/>
    <filterColumn colId="12" showButton="0"/>
  </autoFilter>
  <mergeCells count="1">
    <mergeCell ref="M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1" sqref="H3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0"/>
  <sheetViews>
    <sheetView topLeftCell="A97" workbookViewId="0">
      <selection activeCell="H8" sqref="H8:H119"/>
    </sheetView>
  </sheetViews>
  <sheetFormatPr defaultRowHeight="18.75"/>
  <cols>
    <col min="1" max="1" width="12" style="34" customWidth="1"/>
    <col min="2" max="2" width="9.42578125" style="63" customWidth="1"/>
    <col min="3" max="3" width="28.7109375" style="34" customWidth="1"/>
    <col min="4" max="4" width="32.28515625" style="34" customWidth="1"/>
    <col min="5" max="5" width="19" style="34" customWidth="1"/>
    <col min="6" max="6" width="12.140625" style="34" customWidth="1"/>
    <col min="7" max="7" width="22.140625" style="206" customWidth="1"/>
    <col min="8" max="8" width="11.28515625" style="63" customWidth="1"/>
    <col min="9" max="9" width="12.140625" style="63" customWidth="1"/>
    <col min="10" max="10" width="11.140625" style="63" customWidth="1"/>
    <col min="11" max="11" width="16.42578125" style="63" customWidth="1"/>
    <col min="12" max="12" width="20" style="34" customWidth="1"/>
    <col min="13" max="13" width="11.7109375" style="34" customWidth="1"/>
    <col min="14" max="14" width="13" style="34" customWidth="1"/>
    <col min="15" max="15" width="36.5703125" style="34" customWidth="1"/>
  </cols>
  <sheetData>
    <row r="1" spans="1:15" ht="56.25">
      <c r="A1" s="73" t="s">
        <v>0</v>
      </c>
      <c r="B1" s="74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204" t="s">
        <v>926</v>
      </c>
      <c r="H1" s="74" t="s">
        <v>6</v>
      </c>
      <c r="I1" s="74" t="s">
        <v>7</v>
      </c>
      <c r="J1" s="74" t="s">
        <v>8</v>
      </c>
      <c r="K1" s="75" t="s">
        <v>9</v>
      </c>
      <c r="L1" s="73" t="s">
        <v>10</v>
      </c>
      <c r="M1" s="252" t="s">
        <v>11</v>
      </c>
      <c r="N1" s="253"/>
      <c r="O1" s="73" t="s">
        <v>12</v>
      </c>
    </row>
    <row r="2" spans="1:15" s="123" customFormat="1" ht="37.5">
      <c r="A2" s="118" t="s">
        <v>13</v>
      </c>
      <c r="B2" s="126">
        <v>2</v>
      </c>
      <c r="C2" s="125" t="s">
        <v>134</v>
      </c>
      <c r="D2" s="118" t="s">
        <v>35</v>
      </c>
      <c r="E2" s="125" t="s">
        <v>195</v>
      </c>
      <c r="F2" s="125" t="s">
        <v>108</v>
      </c>
      <c r="G2" s="188" t="s">
        <v>116</v>
      </c>
      <c r="H2" s="128">
        <v>1</v>
      </c>
      <c r="I2" s="128">
        <v>1</v>
      </c>
      <c r="J2" s="128">
        <v>363.93</v>
      </c>
      <c r="K2" s="129">
        <f>I2*J2</f>
        <v>363.93</v>
      </c>
      <c r="L2" s="125" t="s">
        <v>16</v>
      </c>
      <c r="M2" s="125"/>
      <c r="N2" s="125"/>
      <c r="O2" s="118" t="s">
        <v>149</v>
      </c>
    </row>
    <row r="3" spans="1:15" s="123" customFormat="1" ht="37.5">
      <c r="A3" s="118" t="s">
        <v>13</v>
      </c>
      <c r="B3" s="126">
        <v>2</v>
      </c>
      <c r="C3" s="125" t="s">
        <v>121</v>
      </c>
      <c r="D3" s="118" t="s">
        <v>35</v>
      </c>
      <c r="E3" s="125" t="s">
        <v>195</v>
      </c>
      <c r="F3" s="125" t="s">
        <v>108</v>
      </c>
      <c r="G3" s="188" t="s">
        <v>116</v>
      </c>
      <c r="H3" s="128">
        <v>1</v>
      </c>
      <c r="I3" s="128"/>
      <c r="J3" s="128"/>
      <c r="K3" s="129">
        <f t="shared" ref="K3:K5" si="0">I3*J3</f>
        <v>0</v>
      </c>
      <c r="L3" s="125" t="s">
        <v>16</v>
      </c>
      <c r="M3" s="125"/>
      <c r="N3" s="125"/>
      <c r="O3" s="118" t="s">
        <v>149</v>
      </c>
    </row>
    <row r="4" spans="1:15">
      <c r="A4" s="28"/>
      <c r="B4" s="62"/>
      <c r="C4" s="28"/>
      <c r="D4" s="28"/>
      <c r="E4" s="28"/>
      <c r="F4" s="28"/>
      <c r="G4" s="192"/>
      <c r="H4" s="60"/>
      <c r="I4" s="60"/>
      <c r="J4" s="60"/>
      <c r="K4" s="61">
        <f t="shared" si="0"/>
        <v>0</v>
      </c>
      <c r="L4" s="28"/>
      <c r="M4" s="28"/>
      <c r="N4" s="28"/>
      <c r="O4" s="28"/>
    </row>
    <row r="5" spans="1:15">
      <c r="A5" s="28"/>
      <c r="B5" s="62"/>
      <c r="C5" s="28"/>
      <c r="D5" s="28"/>
      <c r="E5" s="28"/>
      <c r="F5" s="28"/>
      <c r="G5" s="192"/>
      <c r="H5" s="60"/>
      <c r="I5" s="60"/>
      <c r="J5" s="60"/>
      <c r="K5" s="61">
        <f t="shared" si="0"/>
        <v>0</v>
      </c>
      <c r="L5" s="28"/>
      <c r="M5" s="28"/>
      <c r="N5" s="28"/>
      <c r="O5" s="28"/>
    </row>
    <row r="6" spans="1:15" ht="37.5">
      <c r="A6" s="27" t="s">
        <v>13</v>
      </c>
      <c r="B6" s="62">
        <v>2</v>
      </c>
      <c r="C6" s="28" t="s">
        <v>134</v>
      </c>
      <c r="D6" s="35" t="s">
        <v>135</v>
      </c>
      <c r="E6" s="28" t="s">
        <v>110</v>
      </c>
      <c r="F6" s="28" t="s">
        <v>108</v>
      </c>
      <c r="G6" s="192" t="s">
        <v>585</v>
      </c>
      <c r="H6" s="60">
        <v>35</v>
      </c>
      <c r="I6" s="60">
        <v>35</v>
      </c>
      <c r="J6" s="60">
        <v>669.68</v>
      </c>
      <c r="K6" s="61">
        <f>I6*J6</f>
        <v>23438.799999999999</v>
      </c>
      <c r="L6" s="28" t="s">
        <v>16</v>
      </c>
      <c r="M6" s="28"/>
      <c r="N6" s="28"/>
      <c r="O6" s="27" t="s">
        <v>629</v>
      </c>
    </row>
    <row r="7" spans="1:15" ht="37.5">
      <c r="A7" s="27" t="s">
        <v>13</v>
      </c>
      <c r="B7" s="62">
        <v>2</v>
      </c>
      <c r="C7" s="28" t="s">
        <v>121</v>
      </c>
      <c r="D7" s="35" t="s">
        <v>135</v>
      </c>
      <c r="E7" s="28" t="s">
        <v>110</v>
      </c>
      <c r="F7" s="28" t="s">
        <v>108</v>
      </c>
      <c r="G7" s="192" t="s">
        <v>585</v>
      </c>
      <c r="H7" s="60">
        <v>35</v>
      </c>
      <c r="I7" s="60"/>
      <c r="J7" s="60"/>
      <c r="K7" s="61">
        <f>I7*J7</f>
        <v>0</v>
      </c>
      <c r="L7" s="28" t="s">
        <v>16</v>
      </c>
      <c r="M7" s="28"/>
      <c r="N7" s="28"/>
      <c r="O7" s="27" t="s">
        <v>629</v>
      </c>
    </row>
    <row r="8" spans="1:15">
      <c r="A8" s="28"/>
      <c r="B8" s="62"/>
      <c r="C8" s="7"/>
      <c r="D8" s="7"/>
      <c r="E8" s="7"/>
      <c r="F8" s="7"/>
      <c r="G8" s="205"/>
      <c r="H8" s="64">
        <f>H2+H3+H4+H5+H6+H7</f>
        <v>72</v>
      </c>
      <c r="I8" s="64">
        <f>I2+I3+I4+I5+I6+I7</f>
        <v>36</v>
      </c>
      <c r="J8" s="64"/>
      <c r="K8" s="65">
        <f>K2+K3+K4+K5+K6+K7</f>
        <v>23802.73</v>
      </c>
      <c r="L8" s="28"/>
      <c r="M8" s="28"/>
      <c r="N8" s="28"/>
      <c r="O8" s="28"/>
    </row>
    <row r="9" spans="1:15" s="123" customFormat="1" ht="37.5">
      <c r="A9" s="125" t="s">
        <v>29</v>
      </c>
      <c r="B9" s="126">
        <v>2</v>
      </c>
      <c r="C9" s="125" t="s">
        <v>137</v>
      </c>
      <c r="D9" s="125" t="s">
        <v>43</v>
      </c>
      <c r="E9" s="125" t="s">
        <v>188</v>
      </c>
      <c r="F9" s="125" t="s">
        <v>108</v>
      </c>
      <c r="G9" s="188" t="s">
        <v>114</v>
      </c>
      <c r="H9" s="128">
        <v>20</v>
      </c>
      <c r="I9" s="128">
        <v>20</v>
      </c>
      <c r="J9" s="128">
        <v>555</v>
      </c>
      <c r="K9" s="129">
        <f>I9*J9</f>
        <v>11100</v>
      </c>
      <c r="L9" s="125" t="s">
        <v>31</v>
      </c>
      <c r="M9" s="125"/>
      <c r="N9" s="125"/>
      <c r="O9" s="118" t="s">
        <v>140</v>
      </c>
    </row>
    <row r="10" spans="1:15" s="123" customFormat="1" ht="37.5">
      <c r="A10" s="125" t="s">
        <v>29</v>
      </c>
      <c r="B10" s="126">
        <v>2</v>
      </c>
      <c r="C10" s="125" t="s">
        <v>138</v>
      </c>
      <c r="D10" s="125" t="s">
        <v>43</v>
      </c>
      <c r="E10" s="125" t="s">
        <v>188</v>
      </c>
      <c r="F10" s="125" t="s">
        <v>108</v>
      </c>
      <c r="G10" s="188" t="s">
        <v>114</v>
      </c>
      <c r="H10" s="128">
        <v>20</v>
      </c>
      <c r="I10" s="128"/>
      <c r="J10" s="128"/>
      <c r="K10" s="129">
        <f>I10*J10</f>
        <v>0</v>
      </c>
      <c r="L10" s="125" t="s">
        <v>31</v>
      </c>
      <c r="M10" s="125"/>
      <c r="N10" s="125"/>
      <c r="O10" s="118" t="s">
        <v>140</v>
      </c>
    </row>
    <row r="11" spans="1:15" s="123" customFormat="1" ht="37.5">
      <c r="A11" s="125" t="s">
        <v>29</v>
      </c>
      <c r="B11" s="126">
        <v>2</v>
      </c>
      <c r="C11" s="125" t="s">
        <v>139</v>
      </c>
      <c r="D11" s="125" t="s">
        <v>43</v>
      </c>
      <c r="E11" s="125" t="s">
        <v>188</v>
      </c>
      <c r="F11" s="125" t="s">
        <v>108</v>
      </c>
      <c r="G11" s="188" t="s">
        <v>114</v>
      </c>
      <c r="H11" s="128">
        <v>20</v>
      </c>
      <c r="I11" s="128"/>
      <c r="J11" s="128"/>
      <c r="K11" s="129">
        <f>I11*J11</f>
        <v>0</v>
      </c>
      <c r="L11" s="125" t="s">
        <v>31</v>
      </c>
      <c r="M11" s="125"/>
      <c r="N11" s="125"/>
      <c r="O11" s="118" t="s">
        <v>143</v>
      </c>
    </row>
    <row r="12" spans="1:15" s="123" customFormat="1" ht="37.5">
      <c r="A12" s="125" t="s">
        <v>29</v>
      </c>
      <c r="B12" s="126">
        <v>2</v>
      </c>
      <c r="C12" s="125" t="s">
        <v>137</v>
      </c>
      <c r="D12" s="125" t="s">
        <v>43</v>
      </c>
      <c r="E12" s="125" t="s">
        <v>191</v>
      </c>
      <c r="F12" s="125" t="s">
        <v>108</v>
      </c>
      <c r="G12" s="188" t="s">
        <v>112</v>
      </c>
      <c r="H12" s="128">
        <v>30</v>
      </c>
      <c r="I12" s="128">
        <v>30</v>
      </c>
      <c r="J12" s="128">
        <v>582</v>
      </c>
      <c r="K12" s="129">
        <f>I12*J12</f>
        <v>17460</v>
      </c>
      <c r="L12" s="125" t="s">
        <v>31</v>
      </c>
      <c r="M12" s="125"/>
      <c r="N12" s="125"/>
      <c r="O12" s="118" t="s">
        <v>142</v>
      </c>
    </row>
    <row r="13" spans="1:15" s="123" customFormat="1" ht="37.5">
      <c r="A13" s="125" t="s">
        <v>29</v>
      </c>
      <c r="B13" s="126">
        <v>2</v>
      </c>
      <c r="C13" s="125" t="s">
        <v>138</v>
      </c>
      <c r="D13" s="125" t="s">
        <v>43</v>
      </c>
      <c r="E13" s="125" t="s">
        <v>191</v>
      </c>
      <c r="F13" s="125" t="s">
        <v>108</v>
      </c>
      <c r="G13" s="188" t="s">
        <v>112</v>
      </c>
      <c r="H13" s="128">
        <v>30</v>
      </c>
      <c r="I13" s="128"/>
      <c r="J13" s="128"/>
      <c r="K13" s="129">
        <f>I13*J13</f>
        <v>0</v>
      </c>
      <c r="L13" s="125" t="s">
        <v>31</v>
      </c>
      <c r="M13" s="125"/>
      <c r="N13" s="125"/>
      <c r="O13" s="118" t="s">
        <v>142</v>
      </c>
    </row>
    <row r="14" spans="1:15" s="123" customFormat="1" ht="37.5">
      <c r="A14" s="125" t="s">
        <v>29</v>
      </c>
      <c r="B14" s="126">
        <v>2</v>
      </c>
      <c r="C14" s="125" t="s">
        <v>139</v>
      </c>
      <c r="D14" s="125" t="s">
        <v>43</v>
      </c>
      <c r="E14" s="125" t="s">
        <v>191</v>
      </c>
      <c r="F14" s="125" t="s">
        <v>108</v>
      </c>
      <c r="G14" s="188" t="s">
        <v>112</v>
      </c>
      <c r="H14" s="128">
        <v>30</v>
      </c>
      <c r="I14" s="128"/>
      <c r="J14" s="128"/>
      <c r="K14" s="129"/>
      <c r="L14" s="125" t="s">
        <v>31</v>
      </c>
      <c r="M14" s="125"/>
      <c r="N14" s="125"/>
      <c r="O14" s="118" t="s">
        <v>141</v>
      </c>
    </row>
    <row r="15" spans="1:15">
      <c r="A15" s="28"/>
      <c r="B15" s="62"/>
      <c r="D15" s="28"/>
      <c r="E15" s="28"/>
      <c r="F15" s="28"/>
      <c r="G15" s="192"/>
      <c r="H15" s="64">
        <f>H9+H10+H11+H12+H13+H14</f>
        <v>150</v>
      </c>
      <c r="I15" s="64">
        <f>I9+I10+I11+I12+I13+I14</f>
        <v>50</v>
      </c>
      <c r="J15" s="64"/>
      <c r="K15" s="65">
        <f>K9+K10+K11+K12+K13+K14</f>
        <v>28560</v>
      </c>
      <c r="L15" s="28"/>
      <c r="M15" s="28"/>
      <c r="N15" s="28"/>
      <c r="O15" s="28"/>
    </row>
    <row r="16" spans="1:15" ht="93.75">
      <c r="A16" s="28" t="s">
        <v>21</v>
      </c>
      <c r="B16" s="62">
        <v>2</v>
      </c>
      <c r="C16" s="28" t="s">
        <v>144</v>
      </c>
      <c r="D16" s="28" t="s">
        <v>147</v>
      </c>
      <c r="E16" s="28" t="s">
        <v>204</v>
      </c>
      <c r="F16" s="28" t="s">
        <v>108</v>
      </c>
      <c r="G16" s="192" t="s">
        <v>119</v>
      </c>
      <c r="H16" s="60">
        <v>2</v>
      </c>
      <c r="I16" s="60">
        <v>2</v>
      </c>
      <c r="J16" s="60">
        <v>739.86</v>
      </c>
      <c r="K16" s="61">
        <f>I16*J16</f>
        <v>1479.72</v>
      </c>
      <c r="L16" s="28" t="s">
        <v>16</v>
      </c>
      <c r="M16" s="28"/>
      <c r="N16" s="28"/>
      <c r="O16" s="27" t="s">
        <v>630</v>
      </c>
    </row>
    <row r="17" spans="1:15" ht="93.75">
      <c r="A17" s="28" t="s">
        <v>146</v>
      </c>
      <c r="B17" s="62">
        <v>2</v>
      </c>
      <c r="C17" s="28" t="s">
        <v>144</v>
      </c>
      <c r="D17" s="28" t="s">
        <v>147</v>
      </c>
      <c r="E17" s="28" t="s">
        <v>204</v>
      </c>
      <c r="F17" s="28" t="s">
        <v>108</v>
      </c>
      <c r="G17" s="192" t="s">
        <v>119</v>
      </c>
      <c r="H17" s="60">
        <v>2</v>
      </c>
      <c r="I17" s="60"/>
      <c r="J17" s="60"/>
      <c r="K17" s="61">
        <f>I17*J17</f>
        <v>0</v>
      </c>
      <c r="L17" s="28" t="s">
        <v>16</v>
      </c>
      <c r="M17" s="28"/>
      <c r="N17" s="28"/>
      <c r="O17" s="27" t="s">
        <v>630</v>
      </c>
    </row>
    <row r="18" spans="1:15">
      <c r="A18" s="28"/>
      <c r="B18" s="62"/>
      <c r="C18" s="28"/>
      <c r="D18" s="28"/>
      <c r="E18" s="28"/>
      <c r="F18" s="28"/>
      <c r="G18" s="192"/>
      <c r="H18" s="60"/>
      <c r="I18" s="60"/>
      <c r="J18" s="60"/>
      <c r="K18" s="61">
        <f t="shared" ref="K18" si="1">I18*J18</f>
        <v>0</v>
      </c>
      <c r="L18" s="28"/>
      <c r="M18" s="28"/>
      <c r="N18" s="28"/>
      <c r="O18" s="28"/>
    </row>
    <row r="19" spans="1:15">
      <c r="A19" s="28"/>
      <c r="B19" s="62"/>
      <c r="C19" s="28"/>
      <c r="D19" s="28"/>
      <c r="E19" s="28"/>
      <c r="F19" s="28"/>
      <c r="G19" s="192"/>
      <c r="H19" s="60"/>
      <c r="I19" s="60"/>
      <c r="J19" s="60"/>
      <c r="K19" s="61">
        <f>I19*J19</f>
        <v>0</v>
      </c>
      <c r="L19" s="28"/>
      <c r="M19" s="28"/>
      <c r="N19" s="28"/>
      <c r="O19" s="28"/>
    </row>
    <row r="20" spans="1:15" ht="19.5">
      <c r="A20" s="28"/>
      <c r="B20" s="62"/>
      <c r="C20" s="28"/>
      <c r="D20" s="28"/>
      <c r="E20" s="28"/>
      <c r="F20" s="28"/>
      <c r="G20" s="192"/>
      <c r="H20" s="64">
        <f>H16+H17+H18+H19</f>
        <v>4</v>
      </c>
      <c r="I20" s="64">
        <f>I16+I17+I18+I19</f>
        <v>2</v>
      </c>
      <c r="J20" s="66"/>
      <c r="K20" s="65">
        <f>K16+K17+K18+K19</f>
        <v>1479.72</v>
      </c>
      <c r="L20" s="28"/>
      <c r="M20" s="28"/>
      <c r="N20" s="28"/>
      <c r="O20" s="28"/>
    </row>
    <row r="21" spans="1:15" ht="75">
      <c r="A21" s="28" t="s">
        <v>21</v>
      </c>
      <c r="B21" s="62">
        <v>2</v>
      </c>
      <c r="C21" s="28" t="s">
        <v>145</v>
      </c>
      <c r="D21" s="28" t="s">
        <v>148</v>
      </c>
      <c r="E21" s="28" t="s">
        <v>204</v>
      </c>
      <c r="F21" s="28" t="s">
        <v>108</v>
      </c>
      <c r="G21" s="192" t="s">
        <v>119</v>
      </c>
      <c r="H21" s="60">
        <v>2</v>
      </c>
      <c r="I21" s="60">
        <v>2</v>
      </c>
      <c r="J21" s="60">
        <v>406.89</v>
      </c>
      <c r="K21" s="61">
        <f>I21*J21</f>
        <v>813.78</v>
      </c>
      <c r="L21" s="28" t="s">
        <v>16</v>
      </c>
      <c r="M21" s="28"/>
      <c r="N21" s="28"/>
      <c r="O21" s="27" t="s">
        <v>632</v>
      </c>
    </row>
    <row r="22" spans="1:15">
      <c r="A22" s="28"/>
      <c r="B22" s="62"/>
      <c r="C22" s="28"/>
      <c r="D22" s="28"/>
      <c r="E22" s="28"/>
      <c r="F22" s="28"/>
      <c r="G22" s="192"/>
      <c r="H22" s="60"/>
      <c r="I22" s="60"/>
      <c r="J22" s="60"/>
      <c r="K22" s="61">
        <f>I22*J22</f>
        <v>0</v>
      </c>
      <c r="L22" s="28"/>
      <c r="M22" s="28"/>
      <c r="N22" s="28"/>
      <c r="O22" s="28"/>
    </row>
    <row r="23" spans="1:15">
      <c r="A23" s="28"/>
      <c r="B23" s="62"/>
      <c r="C23" s="28"/>
      <c r="D23" s="28"/>
      <c r="E23" s="28"/>
      <c r="F23" s="28"/>
      <c r="G23" s="192"/>
      <c r="H23" s="64">
        <f>H21+H22</f>
        <v>2</v>
      </c>
      <c r="I23" s="64">
        <f>I21+I22</f>
        <v>2</v>
      </c>
      <c r="J23" s="64"/>
      <c r="K23" s="65">
        <f>K21+K22</f>
        <v>813.78</v>
      </c>
      <c r="L23" s="28"/>
      <c r="M23" s="28"/>
      <c r="N23" s="28"/>
      <c r="O23" s="28"/>
    </row>
    <row r="24" spans="1:15">
      <c r="A24" s="28"/>
      <c r="B24" s="62"/>
      <c r="C24" s="28"/>
      <c r="D24" s="28"/>
      <c r="E24" s="28"/>
      <c r="F24" s="28"/>
      <c r="G24" s="192"/>
      <c r="H24" s="60"/>
      <c r="I24" s="60"/>
      <c r="J24" s="60"/>
      <c r="K24" s="61">
        <f t="shared" ref="K24:K25" si="2">I24*J24</f>
        <v>0</v>
      </c>
      <c r="L24" s="28"/>
      <c r="M24" s="28"/>
      <c r="N24" s="28"/>
      <c r="O24" s="28"/>
    </row>
    <row r="25" spans="1:15">
      <c r="A25" s="28"/>
      <c r="B25" s="62"/>
      <c r="C25" s="28"/>
      <c r="D25" s="28"/>
      <c r="E25" s="28"/>
      <c r="F25" s="28"/>
      <c r="G25" s="192"/>
      <c r="H25" s="60"/>
      <c r="I25" s="60"/>
      <c r="J25" s="60"/>
      <c r="K25" s="61">
        <f t="shared" si="2"/>
        <v>0</v>
      </c>
      <c r="L25" s="28"/>
      <c r="M25" s="28"/>
      <c r="N25" s="28"/>
      <c r="O25" s="28"/>
    </row>
    <row r="26" spans="1:15" ht="37.5">
      <c r="A26" s="27" t="s">
        <v>13</v>
      </c>
      <c r="B26" s="62">
        <v>2</v>
      </c>
      <c r="C26" s="28" t="s">
        <v>154</v>
      </c>
      <c r="D26" s="28" t="s">
        <v>32</v>
      </c>
      <c r="E26" s="28" t="s">
        <v>110</v>
      </c>
      <c r="F26" s="28" t="s">
        <v>108</v>
      </c>
      <c r="G26" s="192" t="s">
        <v>585</v>
      </c>
      <c r="H26" s="60">
        <v>30</v>
      </c>
      <c r="I26" s="60">
        <v>30</v>
      </c>
      <c r="J26" s="60">
        <v>650.98</v>
      </c>
      <c r="K26" s="61">
        <f t="shared" ref="K26:K31" si="3">I26*J26</f>
        <v>19529.400000000001</v>
      </c>
      <c r="L26" s="28" t="s">
        <v>16</v>
      </c>
      <c r="M26" s="28"/>
      <c r="N26" s="28"/>
      <c r="O26" s="27" t="s">
        <v>633</v>
      </c>
    </row>
    <row r="27" spans="1:15" ht="37.5">
      <c r="A27" s="27" t="s">
        <v>13</v>
      </c>
      <c r="B27" s="62">
        <v>2</v>
      </c>
      <c r="C27" s="28" t="s">
        <v>157</v>
      </c>
      <c r="D27" s="28" t="s">
        <v>32</v>
      </c>
      <c r="E27" s="28" t="s">
        <v>110</v>
      </c>
      <c r="F27" s="28" t="s">
        <v>108</v>
      </c>
      <c r="G27" s="192" t="s">
        <v>585</v>
      </c>
      <c r="H27" s="60">
        <v>30</v>
      </c>
      <c r="I27" s="60"/>
      <c r="J27" s="60"/>
      <c r="K27" s="61">
        <f t="shared" si="3"/>
        <v>0</v>
      </c>
      <c r="L27" s="28" t="s">
        <v>16</v>
      </c>
      <c r="M27" s="28"/>
      <c r="N27" s="28"/>
      <c r="O27" s="27" t="s">
        <v>633</v>
      </c>
    </row>
    <row r="28" spans="1:15" s="187" customFormat="1" ht="37.5">
      <c r="A28" s="183" t="s">
        <v>13</v>
      </c>
      <c r="B28" s="188">
        <v>2</v>
      </c>
      <c r="C28" s="189" t="s">
        <v>154</v>
      </c>
      <c r="D28" s="189" t="s">
        <v>150</v>
      </c>
      <c r="E28" s="189" t="s">
        <v>194</v>
      </c>
      <c r="F28" s="189" t="s">
        <v>108</v>
      </c>
      <c r="G28" s="188" t="s">
        <v>116</v>
      </c>
      <c r="H28" s="188">
        <v>15</v>
      </c>
      <c r="I28" s="188">
        <v>15</v>
      </c>
      <c r="J28" s="188">
        <v>308</v>
      </c>
      <c r="K28" s="190">
        <f t="shared" si="3"/>
        <v>4620</v>
      </c>
      <c r="L28" s="189" t="s">
        <v>176</v>
      </c>
      <c r="M28" s="189"/>
      <c r="N28" s="189"/>
      <c r="O28" s="183" t="s">
        <v>152</v>
      </c>
    </row>
    <row r="29" spans="1:15" s="187" customFormat="1" ht="37.5">
      <c r="A29" s="183" t="s">
        <v>13</v>
      </c>
      <c r="B29" s="188">
        <v>2</v>
      </c>
      <c r="C29" s="189" t="s">
        <v>157</v>
      </c>
      <c r="D29" s="189" t="s">
        <v>150</v>
      </c>
      <c r="E29" s="189" t="s">
        <v>194</v>
      </c>
      <c r="F29" s="189" t="s">
        <v>108</v>
      </c>
      <c r="G29" s="188" t="s">
        <v>116</v>
      </c>
      <c r="H29" s="188">
        <v>15</v>
      </c>
      <c r="I29" s="188"/>
      <c r="J29" s="188"/>
      <c r="K29" s="190">
        <f t="shared" si="3"/>
        <v>0</v>
      </c>
      <c r="L29" s="189" t="s">
        <v>176</v>
      </c>
      <c r="M29" s="189"/>
      <c r="N29" s="189"/>
      <c r="O29" s="183" t="s">
        <v>152</v>
      </c>
    </row>
    <row r="30" spans="1:15">
      <c r="A30" s="27"/>
      <c r="B30" s="62"/>
      <c r="C30" s="28"/>
      <c r="D30" s="28"/>
      <c r="E30" s="28"/>
      <c r="F30" s="28"/>
      <c r="G30" s="192"/>
      <c r="H30" s="60"/>
      <c r="I30" s="60"/>
      <c r="J30" s="60"/>
      <c r="K30" s="61">
        <f t="shared" si="3"/>
        <v>0</v>
      </c>
      <c r="L30" s="28"/>
      <c r="M30" s="28"/>
      <c r="N30" s="28"/>
      <c r="O30" s="28"/>
    </row>
    <row r="31" spans="1:15">
      <c r="A31" s="27"/>
      <c r="B31" s="62"/>
      <c r="C31" s="28"/>
      <c r="D31" s="28"/>
      <c r="E31" s="28"/>
      <c r="F31" s="28"/>
      <c r="G31" s="192"/>
      <c r="H31" s="60"/>
      <c r="I31" s="60"/>
      <c r="J31" s="60"/>
      <c r="K31" s="61">
        <f t="shared" si="3"/>
        <v>0</v>
      </c>
      <c r="L31" s="28"/>
      <c r="M31" s="28"/>
      <c r="N31" s="28"/>
      <c r="O31" s="28"/>
    </row>
    <row r="32" spans="1:15">
      <c r="A32" s="28"/>
      <c r="B32" s="62"/>
      <c r="C32" s="28"/>
      <c r="D32" s="28"/>
      <c r="E32" s="28"/>
      <c r="F32" s="28"/>
      <c r="G32" s="192"/>
      <c r="H32" s="64">
        <f>H24+H25+H26+H27+H28+H29+H30+H31</f>
        <v>90</v>
      </c>
      <c r="I32" s="64">
        <f>I24+I25+I26+I27+I28+I29+I30+I31</f>
        <v>45</v>
      </c>
      <c r="J32" s="64"/>
      <c r="K32" s="65">
        <f>K24+K25+K26+K27+K28+K29+K30+K31</f>
        <v>24149.4</v>
      </c>
      <c r="L32" s="28"/>
      <c r="M32" s="28"/>
      <c r="N32" s="28"/>
      <c r="O32" s="28"/>
    </row>
    <row r="33" spans="1:15" s="123" customFormat="1" ht="37.5">
      <c r="A33" s="125" t="s">
        <v>29</v>
      </c>
      <c r="B33" s="126">
        <v>2</v>
      </c>
      <c r="C33" s="125" t="s">
        <v>154</v>
      </c>
      <c r="D33" s="125" t="s">
        <v>75</v>
      </c>
      <c r="E33" s="125" t="s">
        <v>188</v>
      </c>
      <c r="F33" s="125" t="s">
        <v>108</v>
      </c>
      <c r="G33" s="188" t="s">
        <v>114</v>
      </c>
      <c r="H33" s="128">
        <v>20</v>
      </c>
      <c r="I33" s="128">
        <v>20</v>
      </c>
      <c r="J33" s="128">
        <v>378</v>
      </c>
      <c r="K33" s="129">
        <f t="shared" ref="K33:K77" si="4">I33*J33</f>
        <v>7560</v>
      </c>
      <c r="L33" s="125" t="s">
        <v>31</v>
      </c>
      <c r="M33" s="125"/>
      <c r="N33" s="125"/>
      <c r="O33" s="118" t="s">
        <v>153</v>
      </c>
    </row>
    <row r="34" spans="1:15" s="123" customFormat="1" ht="37.5">
      <c r="A34" s="125" t="s">
        <v>29</v>
      </c>
      <c r="B34" s="126">
        <v>2</v>
      </c>
      <c r="C34" s="125" t="s">
        <v>157</v>
      </c>
      <c r="D34" s="125" t="s">
        <v>75</v>
      </c>
      <c r="E34" s="125" t="s">
        <v>188</v>
      </c>
      <c r="F34" s="125" t="s">
        <v>108</v>
      </c>
      <c r="G34" s="188" t="s">
        <v>114</v>
      </c>
      <c r="H34" s="128">
        <v>20</v>
      </c>
      <c r="I34" s="128"/>
      <c r="J34" s="128"/>
      <c r="K34" s="129">
        <f t="shared" si="4"/>
        <v>0</v>
      </c>
      <c r="L34" s="125" t="s">
        <v>31</v>
      </c>
      <c r="M34" s="125"/>
      <c r="N34" s="125"/>
      <c r="O34" s="118" t="s">
        <v>153</v>
      </c>
    </row>
    <row r="35" spans="1:15" s="123" customFormat="1" ht="37.5">
      <c r="A35" s="125" t="s">
        <v>29</v>
      </c>
      <c r="B35" s="126">
        <v>2</v>
      </c>
      <c r="C35" s="125" t="s">
        <v>154</v>
      </c>
      <c r="D35" s="125" t="s">
        <v>75</v>
      </c>
      <c r="E35" s="125" t="s">
        <v>191</v>
      </c>
      <c r="F35" s="125" t="s">
        <v>108</v>
      </c>
      <c r="G35" s="188" t="s">
        <v>116</v>
      </c>
      <c r="H35" s="128">
        <v>30</v>
      </c>
      <c r="I35" s="128">
        <v>30</v>
      </c>
      <c r="J35" s="128">
        <v>416</v>
      </c>
      <c r="K35" s="129">
        <f t="shared" si="4"/>
        <v>12480</v>
      </c>
      <c r="L35" s="125" t="s">
        <v>31</v>
      </c>
      <c r="M35" s="125"/>
      <c r="N35" s="125"/>
      <c r="O35" s="118" t="s">
        <v>86</v>
      </c>
    </row>
    <row r="36" spans="1:15" s="123" customFormat="1" ht="37.5">
      <c r="A36" s="125" t="s">
        <v>29</v>
      </c>
      <c r="B36" s="126">
        <v>2</v>
      </c>
      <c r="C36" s="125" t="s">
        <v>157</v>
      </c>
      <c r="D36" s="125" t="s">
        <v>75</v>
      </c>
      <c r="E36" s="125" t="s">
        <v>191</v>
      </c>
      <c r="F36" s="125" t="s">
        <v>108</v>
      </c>
      <c r="G36" s="188" t="s">
        <v>116</v>
      </c>
      <c r="H36" s="128">
        <v>30</v>
      </c>
      <c r="I36" s="128"/>
      <c r="J36" s="128"/>
      <c r="K36" s="129">
        <f t="shared" si="4"/>
        <v>0</v>
      </c>
      <c r="L36" s="125" t="s">
        <v>31</v>
      </c>
      <c r="M36" s="125"/>
      <c r="N36" s="125"/>
      <c r="O36" s="118" t="s">
        <v>86</v>
      </c>
    </row>
    <row r="37" spans="1:15">
      <c r="A37" s="28"/>
      <c r="B37" s="62"/>
      <c r="C37" s="28"/>
      <c r="D37" s="28"/>
      <c r="E37" s="28"/>
      <c r="F37" s="28"/>
      <c r="G37" s="192"/>
      <c r="H37" s="64">
        <f>H33+H34+H35+H36</f>
        <v>100</v>
      </c>
      <c r="I37" s="64">
        <f>I33+I34+I35+I36</f>
        <v>50</v>
      </c>
      <c r="J37" s="64"/>
      <c r="K37" s="65">
        <f>K33+K34+K35+K36</f>
        <v>20040</v>
      </c>
      <c r="L37" s="28"/>
      <c r="M37" s="28"/>
      <c r="N37" s="28"/>
      <c r="O37" s="28"/>
    </row>
    <row r="38" spans="1:15" ht="93.75">
      <c r="A38" s="28" t="s">
        <v>21</v>
      </c>
      <c r="B38" s="62">
        <v>2</v>
      </c>
      <c r="C38" s="28" t="s">
        <v>641</v>
      </c>
      <c r="D38" s="28" t="s">
        <v>151</v>
      </c>
      <c r="E38" s="28" t="s">
        <v>204</v>
      </c>
      <c r="F38" s="28" t="s">
        <v>108</v>
      </c>
      <c r="G38" s="192" t="s">
        <v>929</v>
      </c>
      <c r="H38" s="60">
        <v>2</v>
      </c>
      <c r="I38" s="60">
        <v>2</v>
      </c>
      <c r="J38" s="60">
        <v>739.86</v>
      </c>
      <c r="K38" s="61">
        <f t="shared" si="4"/>
        <v>1479.72</v>
      </c>
      <c r="L38" s="28" t="s">
        <v>16</v>
      </c>
      <c r="M38" s="28"/>
      <c r="N38" s="28"/>
      <c r="O38" s="27" t="s">
        <v>630</v>
      </c>
    </row>
    <row r="39" spans="1:15" ht="93.75">
      <c r="A39" s="28" t="s">
        <v>21</v>
      </c>
      <c r="B39" s="62">
        <v>2</v>
      </c>
      <c r="C39" s="28" t="s">
        <v>642</v>
      </c>
      <c r="D39" s="28" t="s">
        <v>151</v>
      </c>
      <c r="E39" s="28" t="s">
        <v>204</v>
      </c>
      <c r="F39" s="28" t="s">
        <v>108</v>
      </c>
      <c r="G39" s="192" t="s">
        <v>929</v>
      </c>
      <c r="H39" s="60">
        <v>2</v>
      </c>
      <c r="I39" s="60"/>
      <c r="J39" s="60"/>
      <c r="K39" s="61">
        <f t="shared" si="4"/>
        <v>0</v>
      </c>
      <c r="L39" s="28" t="s">
        <v>16</v>
      </c>
      <c r="M39" s="28"/>
      <c r="N39" s="28"/>
      <c r="O39" s="27" t="s">
        <v>630</v>
      </c>
    </row>
    <row r="40" spans="1:15">
      <c r="A40" s="28"/>
      <c r="B40" s="62"/>
      <c r="C40" s="28"/>
      <c r="D40" s="28"/>
      <c r="E40" s="28"/>
      <c r="F40" s="28"/>
      <c r="G40" s="192"/>
      <c r="H40" s="60"/>
      <c r="I40" s="60"/>
      <c r="J40" s="60"/>
      <c r="K40" s="61">
        <f t="shared" ref="K40" si="5">I40*J40</f>
        <v>0</v>
      </c>
      <c r="L40" s="28"/>
      <c r="M40" s="28"/>
      <c r="N40" s="28"/>
      <c r="O40" s="28"/>
    </row>
    <row r="41" spans="1:15">
      <c r="A41" s="28"/>
      <c r="B41" s="62"/>
      <c r="C41" s="28"/>
      <c r="D41" s="28"/>
      <c r="E41" s="28"/>
      <c r="F41" s="28"/>
      <c r="G41" s="192"/>
      <c r="H41" s="60"/>
      <c r="I41" s="60"/>
      <c r="J41" s="60"/>
      <c r="K41" s="61">
        <f t="shared" si="4"/>
        <v>0</v>
      </c>
      <c r="L41" s="28"/>
      <c r="M41" s="28"/>
      <c r="N41" s="28"/>
      <c r="O41" s="28"/>
    </row>
    <row r="42" spans="1:15">
      <c r="A42" s="28"/>
      <c r="B42" s="62"/>
      <c r="C42" s="28"/>
      <c r="D42" s="28"/>
      <c r="E42" s="28"/>
      <c r="F42" s="28"/>
      <c r="G42" s="192"/>
      <c r="H42" s="64">
        <f>H38+H39+H40+H41</f>
        <v>4</v>
      </c>
      <c r="I42" s="64">
        <f>I38+I39+I40+I41</f>
        <v>2</v>
      </c>
      <c r="J42" s="64"/>
      <c r="K42" s="65">
        <f>K38+K39+K40+K41</f>
        <v>1479.72</v>
      </c>
      <c r="L42" s="28"/>
      <c r="M42" s="28"/>
      <c r="N42" s="28"/>
      <c r="O42" s="28"/>
    </row>
    <row r="43" spans="1:15" s="123" customFormat="1" ht="37.5">
      <c r="A43" s="118" t="s">
        <v>13</v>
      </c>
      <c r="B43" s="126">
        <v>2</v>
      </c>
      <c r="C43" s="125" t="s">
        <v>216</v>
      </c>
      <c r="D43" s="125" t="s">
        <v>158</v>
      </c>
      <c r="E43" s="125" t="s">
        <v>189</v>
      </c>
      <c r="F43" s="125" t="s">
        <v>108</v>
      </c>
      <c r="G43" s="188" t="s">
        <v>116</v>
      </c>
      <c r="H43" s="128">
        <v>10</v>
      </c>
      <c r="I43" s="128">
        <v>10</v>
      </c>
      <c r="J43" s="128">
        <v>369.93</v>
      </c>
      <c r="K43" s="129">
        <f t="shared" ref="K43" si="6">I43*J43</f>
        <v>3699.3</v>
      </c>
      <c r="L43" s="125" t="s">
        <v>16</v>
      </c>
      <c r="M43" s="125"/>
      <c r="N43" s="125"/>
      <c r="O43" s="118" t="s">
        <v>149</v>
      </c>
    </row>
    <row r="44" spans="1:15" s="123" customFormat="1" ht="37.5">
      <c r="A44" s="118" t="s">
        <v>13</v>
      </c>
      <c r="B44" s="126">
        <v>2</v>
      </c>
      <c r="C44" s="125" t="s">
        <v>217</v>
      </c>
      <c r="D44" s="125" t="s">
        <v>158</v>
      </c>
      <c r="E44" s="125" t="s">
        <v>189</v>
      </c>
      <c r="F44" s="125" t="s">
        <v>108</v>
      </c>
      <c r="G44" s="188" t="s">
        <v>116</v>
      </c>
      <c r="H44" s="128">
        <v>10</v>
      </c>
      <c r="I44" s="128"/>
      <c r="J44" s="128"/>
      <c r="K44" s="129">
        <f t="shared" si="4"/>
        <v>0</v>
      </c>
      <c r="L44" s="125" t="s">
        <v>16</v>
      </c>
      <c r="M44" s="125"/>
      <c r="N44" s="125"/>
      <c r="O44" s="118" t="s">
        <v>149</v>
      </c>
    </row>
    <row r="45" spans="1:15">
      <c r="A45" s="28"/>
      <c r="B45" s="62"/>
      <c r="C45" s="28"/>
      <c r="D45" s="28"/>
      <c r="E45" s="28"/>
      <c r="F45" s="28"/>
      <c r="G45" s="192"/>
      <c r="H45" s="60"/>
      <c r="I45" s="60"/>
      <c r="J45" s="60"/>
      <c r="K45" s="61">
        <f t="shared" ref="K45:K46" si="7">I45*J45</f>
        <v>0</v>
      </c>
      <c r="L45" s="28"/>
      <c r="M45" s="28"/>
      <c r="N45" s="28"/>
      <c r="O45" s="28"/>
    </row>
    <row r="46" spans="1:15">
      <c r="A46" s="28"/>
      <c r="B46" s="62"/>
      <c r="C46" s="28"/>
      <c r="D46" s="28"/>
      <c r="E46" s="28"/>
      <c r="F46" s="28"/>
      <c r="G46" s="192"/>
      <c r="H46" s="60"/>
      <c r="I46" s="60"/>
      <c r="J46" s="60"/>
      <c r="K46" s="61">
        <f t="shared" si="7"/>
        <v>0</v>
      </c>
      <c r="L46" s="28"/>
      <c r="M46" s="28"/>
      <c r="N46" s="28"/>
      <c r="O46" s="28"/>
    </row>
    <row r="47" spans="1:15" ht="56.25">
      <c r="A47" s="27" t="s">
        <v>13</v>
      </c>
      <c r="B47" s="62">
        <v>2</v>
      </c>
      <c r="C47" s="28" t="s">
        <v>216</v>
      </c>
      <c r="D47" s="28" t="s">
        <v>159</v>
      </c>
      <c r="E47" s="28" t="s">
        <v>110</v>
      </c>
      <c r="F47" s="28" t="s">
        <v>108</v>
      </c>
      <c r="G47" s="192" t="s">
        <v>585</v>
      </c>
      <c r="H47" s="60">
        <v>20</v>
      </c>
      <c r="I47" s="60">
        <v>20</v>
      </c>
      <c r="J47" s="60">
        <v>633.38</v>
      </c>
      <c r="K47" s="61">
        <f t="shared" si="4"/>
        <v>12667.6</v>
      </c>
      <c r="L47" s="28" t="s">
        <v>16</v>
      </c>
      <c r="M47" s="28"/>
      <c r="N47" s="28"/>
      <c r="O47" s="27" t="s">
        <v>635</v>
      </c>
    </row>
    <row r="48" spans="1:15" ht="56.25">
      <c r="A48" s="27" t="s">
        <v>13</v>
      </c>
      <c r="B48" s="62">
        <v>2</v>
      </c>
      <c r="C48" s="28" t="s">
        <v>217</v>
      </c>
      <c r="D48" s="28" t="s">
        <v>159</v>
      </c>
      <c r="E48" s="28" t="s">
        <v>110</v>
      </c>
      <c r="F48" s="28" t="s">
        <v>108</v>
      </c>
      <c r="G48" s="192" t="s">
        <v>585</v>
      </c>
      <c r="H48" s="60">
        <v>20</v>
      </c>
      <c r="I48" s="60"/>
      <c r="J48" s="60"/>
      <c r="K48" s="61">
        <f t="shared" ref="K48" si="8">I48*J48</f>
        <v>0</v>
      </c>
      <c r="L48" s="28" t="s">
        <v>16</v>
      </c>
      <c r="M48" s="28"/>
      <c r="N48" s="28"/>
      <c r="O48" s="27" t="s">
        <v>635</v>
      </c>
    </row>
    <row r="49" spans="1:15">
      <c r="A49" s="27"/>
      <c r="B49" s="62"/>
      <c r="C49" s="28"/>
      <c r="D49" s="28"/>
      <c r="E49" s="28"/>
      <c r="F49" s="28"/>
      <c r="G49" s="192"/>
      <c r="H49" s="60"/>
      <c r="I49" s="60"/>
      <c r="J49" s="60"/>
      <c r="K49" s="61">
        <f t="shared" ref="K49" si="9">I49*J49</f>
        <v>0</v>
      </c>
      <c r="L49" s="28"/>
      <c r="M49" s="28"/>
      <c r="N49" s="28"/>
      <c r="O49" s="28"/>
    </row>
    <row r="50" spans="1:15">
      <c r="A50" s="27"/>
      <c r="B50" s="62"/>
      <c r="C50" s="28"/>
      <c r="D50" s="28"/>
      <c r="E50" s="28"/>
      <c r="F50" s="28"/>
      <c r="G50" s="192"/>
      <c r="H50" s="60"/>
      <c r="I50" s="60"/>
      <c r="J50" s="60"/>
      <c r="K50" s="61">
        <f t="shared" si="4"/>
        <v>0</v>
      </c>
      <c r="L50" s="28"/>
      <c r="M50" s="28"/>
      <c r="N50" s="28"/>
      <c r="O50" s="28"/>
    </row>
    <row r="51" spans="1:15">
      <c r="A51" s="28"/>
      <c r="B51" s="62"/>
      <c r="C51" s="28"/>
      <c r="D51" s="28"/>
      <c r="E51" s="28"/>
      <c r="F51" s="28"/>
      <c r="G51" s="192"/>
      <c r="H51" s="64">
        <f>H43+H44+H45+H46+H47+H48+H49+H50</f>
        <v>60</v>
      </c>
      <c r="I51" s="64">
        <f>I43+I44+I45+I46+I47+I48+I49+I50</f>
        <v>30</v>
      </c>
      <c r="J51" s="64"/>
      <c r="K51" s="65">
        <f>K43+K44+K45+K46+K47+K48+K49+K50</f>
        <v>16366.900000000001</v>
      </c>
      <c r="L51" s="28"/>
      <c r="M51" s="28"/>
      <c r="N51" s="28"/>
      <c r="O51" s="28"/>
    </row>
    <row r="52" spans="1:15" s="123" customFormat="1" ht="37.5">
      <c r="A52" s="125" t="s">
        <v>29</v>
      </c>
      <c r="B52" s="126">
        <v>2</v>
      </c>
      <c r="C52" s="125" t="s">
        <v>216</v>
      </c>
      <c r="D52" s="125" t="s">
        <v>30</v>
      </c>
      <c r="E52" s="125" t="s">
        <v>188</v>
      </c>
      <c r="F52" s="125" t="s">
        <v>108</v>
      </c>
      <c r="G52" s="188" t="s">
        <v>114</v>
      </c>
      <c r="H52" s="128">
        <v>20</v>
      </c>
      <c r="I52" s="131">
        <v>20</v>
      </c>
      <c r="J52" s="128">
        <v>378</v>
      </c>
      <c r="K52" s="129">
        <f>J52*I52</f>
        <v>7560</v>
      </c>
      <c r="L52" s="125" t="s">
        <v>31</v>
      </c>
      <c r="M52" s="125"/>
      <c r="N52" s="125"/>
      <c r="O52" s="118" t="s">
        <v>153</v>
      </c>
    </row>
    <row r="53" spans="1:15" s="123" customFormat="1" ht="37.5">
      <c r="A53" s="125" t="s">
        <v>29</v>
      </c>
      <c r="B53" s="126">
        <v>2</v>
      </c>
      <c r="C53" s="125" t="s">
        <v>217</v>
      </c>
      <c r="D53" s="125" t="s">
        <v>30</v>
      </c>
      <c r="E53" s="125" t="s">
        <v>188</v>
      </c>
      <c r="F53" s="125" t="s">
        <v>108</v>
      </c>
      <c r="G53" s="188" t="s">
        <v>114</v>
      </c>
      <c r="H53" s="128">
        <v>20</v>
      </c>
      <c r="I53" s="128"/>
      <c r="J53" s="128"/>
      <c r="K53" s="129">
        <f t="shared" ref="K53:K55" si="10">I53*J53</f>
        <v>0</v>
      </c>
      <c r="L53" s="125" t="s">
        <v>31</v>
      </c>
      <c r="M53" s="125"/>
      <c r="N53" s="125"/>
      <c r="O53" s="118" t="s">
        <v>153</v>
      </c>
    </row>
    <row r="54" spans="1:15" s="123" customFormat="1" ht="37.5">
      <c r="A54" s="125" t="s">
        <v>29</v>
      </c>
      <c r="B54" s="126">
        <v>2</v>
      </c>
      <c r="C54" s="125" t="s">
        <v>216</v>
      </c>
      <c r="D54" s="125" t="s">
        <v>30</v>
      </c>
      <c r="E54" s="125" t="s">
        <v>191</v>
      </c>
      <c r="F54" s="125" t="s">
        <v>108</v>
      </c>
      <c r="G54" s="188" t="s">
        <v>116</v>
      </c>
      <c r="H54" s="128">
        <v>30</v>
      </c>
      <c r="I54" s="128">
        <v>30</v>
      </c>
      <c r="J54" s="128">
        <v>416</v>
      </c>
      <c r="K54" s="129">
        <f t="shared" si="10"/>
        <v>12480</v>
      </c>
      <c r="L54" s="125" t="s">
        <v>31</v>
      </c>
      <c r="M54" s="125"/>
      <c r="N54" s="125"/>
      <c r="O54" s="118" t="s">
        <v>86</v>
      </c>
    </row>
    <row r="55" spans="1:15" s="123" customFormat="1" ht="37.5">
      <c r="A55" s="125" t="s">
        <v>29</v>
      </c>
      <c r="B55" s="126">
        <v>2</v>
      </c>
      <c r="C55" s="125" t="s">
        <v>217</v>
      </c>
      <c r="D55" s="125" t="s">
        <v>30</v>
      </c>
      <c r="E55" s="125" t="s">
        <v>191</v>
      </c>
      <c r="F55" s="125" t="s">
        <v>108</v>
      </c>
      <c r="G55" s="188" t="s">
        <v>116</v>
      </c>
      <c r="H55" s="128">
        <v>30</v>
      </c>
      <c r="I55" s="128"/>
      <c r="J55" s="128"/>
      <c r="K55" s="129">
        <f t="shared" si="10"/>
        <v>0</v>
      </c>
      <c r="L55" s="125" t="s">
        <v>31</v>
      </c>
      <c r="M55" s="125"/>
      <c r="N55" s="125"/>
      <c r="O55" s="118" t="s">
        <v>86</v>
      </c>
    </row>
    <row r="56" spans="1:15">
      <c r="A56" s="28"/>
      <c r="B56" s="62"/>
      <c r="C56" s="28"/>
      <c r="D56" s="28"/>
      <c r="E56" s="28"/>
      <c r="F56" s="28"/>
      <c r="G56" s="192"/>
      <c r="H56" s="64">
        <f>H52+H53+H54+H55</f>
        <v>100</v>
      </c>
      <c r="I56" s="64">
        <f>I52+I53+I54+I55</f>
        <v>50</v>
      </c>
      <c r="J56" s="64"/>
      <c r="K56" s="65">
        <f>K52+K53+K54+K55</f>
        <v>20040</v>
      </c>
      <c r="L56" s="28"/>
      <c r="M56" s="28"/>
      <c r="N56" s="28"/>
      <c r="O56" s="28"/>
    </row>
    <row r="57" spans="1:15" ht="93.75">
      <c r="A57" s="28" t="s">
        <v>21</v>
      </c>
      <c r="B57" s="62">
        <v>2</v>
      </c>
      <c r="C57" s="28" t="s">
        <v>155</v>
      </c>
      <c r="D57" s="28" t="s">
        <v>26</v>
      </c>
      <c r="E57" s="28" t="s">
        <v>204</v>
      </c>
      <c r="F57" s="28" t="s">
        <v>108</v>
      </c>
      <c r="G57" s="192" t="s">
        <v>119</v>
      </c>
      <c r="H57" s="60">
        <v>2</v>
      </c>
      <c r="I57" s="60">
        <v>2</v>
      </c>
      <c r="J57" s="60">
        <v>774.18</v>
      </c>
      <c r="K57" s="61">
        <f t="shared" si="4"/>
        <v>1548.36</v>
      </c>
      <c r="L57" s="28" t="s">
        <v>16</v>
      </c>
      <c r="M57" s="28"/>
      <c r="N57" s="28"/>
      <c r="O57" s="27" t="s">
        <v>636</v>
      </c>
    </row>
    <row r="58" spans="1:15" ht="93.75">
      <c r="A58" s="28" t="s">
        <v>21</v>
      </c>
      <c r="B58" s="62">
        <v>2</v>
      </c>
      <c r="C58" s="28" t="s">
        <v>156</v>
      </c>
      <c r="D58" s="28" t="s">
        <v>26</v>
      </c>
      <c r="E58" s="28" t="s">
        <v>204</v>
      </c>
      <c r="F58" s="28" t="s">
        <v>108</v>
      </c>
      <c r="G58" s="192" t="s">
        <v>119</v>
      </c>
      <c r="H58" s="60">
        <v>2</v>
      </c>
      <c r="I58" s="60"/>
      <c r="J58" s="60"/>
      <c r="K58" s="61">
        <f t="shared" si="4"/>
        <v>0</v>
      </c>
      <c r="L58" s="28" t="s">
        <v>16</v>
      </c>
      <c r="M58" s="28"/>
      <c r="N58" s="28"/>
      <c r="O58" s="27" t="s">
        <v>636</v>
      </c>
    </row>
    <row r="59" spans="1:15">
      <c r="A59" s="28"/>
      <c r="B59" s="62"/>
      <c r="C59" s="28"/>
      <c r="D59" s="28"/>
      <c r="E59" s="28"/>
      <c r="F59" s="28"/>
      <c r="G59" s="192"/>
      <c r="H59" s="60"/>
      <c r="I59" s="60"/>
      <c r="J59" s="60"/>
      <c r="K59" s="61">
        <f t="shared" si="4"/>
        <v>0</v>
      </c>
      <c r="L59" s="28"/>
      <c r="M59" s="28"/>
      <c r="N59" s="28"/>
      <c r="O59" s="28"/>
    </row>
    <row r="60" spans="1:15">
      <c r="A60" s="28"/>
      <c r="B60" s="62"/>
      <c r="C60" s="28"/>
      <c r="D60" s="28"/>
      <c r="E60" s="28"/>
      <c r="F60" s="28"/>
      <c r="G60" s="192"/>
      <c r="H60" s="60"/>
      <c r="I60" s="60"/>
      <c r="J60" s="60"/>
      <c r="K60" s="61">
        <f t="shared" si="4"/>
        <v>0</v>
      </c>
      <c r="L60" s="28"/>
      <c r="M60" s="28"/>
      <c r="N60" s="28"/>
      <c r="O60" s="28"/>
    </row>
    <row r="61" spans="1:15">
      <c r="A61" s="28"/>
      <c r="B61" s="62"/>
      <c r="C61" s="28"/>
      <c r="D61" s="28"/>
      <c r="E61" s="28"/>
      <c r="F61" s="28"/>
      <c r="G61" s="192"/>
      <c r="H61" s="64">
        <f>H57+H58+H59+H60</f>
        <v>4</v>
      </c>
      <c r="I61" s="64">
        <f>I57+I58+I59+I60</f>
        <v>2</v>
      </c>
      <c r="J61" s="64"/>
      <c r="K61" s="65">
        <f>K57+K58+K59+K60</f>
        <v>1548.36</v>
      </c>
      <c r="L61" s="28"/>
      <c r="M61" s="28"/>
      <c r="N61" s="28"/>
      <c r="O61" s="28"/>
    </row>
    <row r="62" spans="1:15">
      <c r="A62" s="28"/>
      <c r="B62" s="62"/>
      <c r="C62" s="28"/>
      <c r="D62" s="28"/>
      <c r="E62" s="28"/>
      <c r="F62" s="28"/>
      <c r="G62" s="192"/>
      <c r="H62" s="60"/>
      <c r="I62" s="60"/>
      <c r="J62" s="60"/>
      <c r="K62" s="61">
        <f t="shared" ref="K62:K63" si="11">I62*J62</f>
        <v>0</v>
      </c>
      <c r="L62" s="28"/>
      <c r="M62" s="28"/>
      <c r="N62" s="28"/>
      <c r="O62" s="28"/>
    </row>
    <row r="63" spans="1:15">
      <c r="A63" s="28"/>
      <c r="B63" s="62"/>
      <c r="C63" s="28"/>
      <c r="D63" s="28"/>
      <c r="E63" s="28"/>
      <c r="F63" s="28"/>
      <c r="G63" s="192"/>
      <c r="H63" s="60"/>
      <c r="I63" s="60"/>
      <c r="J63" s="60"/>
      <c r="K63" s="61">
        <f t="shared" si="11"/>
        <v>0</v>
      </c>
      <c r="L63" s="28"/>
      <c r="M63" s="28"/>
      <c r="N63" s="28"/>
      <c r="O63" s="28"/>
    </row>
    <row r="64" spans="1:15" ht="37.5">
      <c r="A64" s="27" t="s">
        <v>13</v>
      </c>
      <c r="B64" s="62">
        <v>2</v>
      </c>
      <c r="C64" s="28" t="s">
        <v>78</v>
      </c>
      <c r="D64" s="28" t="s">
        <v>76</v>
      </c>
      <c r="E64" s="28" t="s">
        <v>110</v>
      </c>
      <c r="F64" s="28" t="s">
        <v>108</v>
      </c>
      <c r="G64" s="192" t="s">
        <v>585</v>
      </c>
      <c r="H64" s="60">
        <v>35</v>
      </c>
      <c r="I64" s="60">
        <v>35</v>
      </c>
      <c r="J64" s="60">
        <v>621.05999999999995</v>
      </c>
      <c r="K64" s="61">
        <f t="shared" si="4"/>
        <v>21737.1</v>
      </c>
      <c r="L64" s="28" t="s">
        <v>16</v>
      </c>
      <c r="M64" s="28"/>
      <c r="N64" s="28"/>
      <c r="O64" s="27" t="s">
        <v>637</v>
      </c>
    </row>
    <row r="65" spans="1:15" ht="37.5">
      <c r="A65" s="27" t="s">
        <v>13</v>
      </c>
      <c r="B65" s="62">
        <v>2</v>
      </c>
      <c r="C65" s="28" t="s">
        <v>78</v>
      </c>
      <c r="D65" s="28" t="s">
        <v>76</v>
      </c>
      <c r="E65" s="28" t="s">
        <v>110</v>
      </c>
      <c r="F65" s="28" t="s">
        <v>108</v>
      </c>
      <c r="G65" s="192" t="s">
        <v>585</v>
      </c>
      <c r="H65" s="60">
        <v>35</v>
      </c>
      <c r="I65" s="60"/>
      <c r="J65" s="60"/>
      <c r="K65" s="61">
        <f t="shared" si="4"/>
        <v>0</v>
      </c>
      <c r="L65" s="28" t="s">
        <v>16</v>
      </c>
      <c r="M65" s="28"/>
      <c r="N65" s="28"/>
      <c r="O65" s="27" t="s">
        <v>637</v>
      </c>
    </row>
    <row r="66" spans="1:15">
      <c r="A66" s="28"/>
      <c r="B66" s="62"/>
      <c r="C66" s="28"/>
      <c r="D66" s="28"/>
      <c r="E66" s="28"/>
      <c r="F66" s="28"/>
      <c r="G66" s="192"/>
      <c r="H66" s="60"/>
      <c r="I66" s="60"/>
      <c r="J66" s="60"/>
      <c r="K66" s="61">
        <f t="shared" ref="K66" si="12">I66*J66</f>
        <v>0</v>
      </c>
      <c r="L66" s="28"/>
      <c r="M66" s="28"/>
      <c r="N66" s="28"/>
      <c r="O66" s="28"/>
    </row>
    <row r="67" spans="1:15">
      <c r="A67" s="28"/>
      <c r="B67" s="62"/>
      <c r="C67" s="28"/>
      <c r="D67" s="28"/>
      <c r="E67" s="28"/>
      <c r="F67" s="28"/>
      <c r="G67" s="192"/>
      <c r="H67" s="60"/>
      <c r="I67" s="60"/>
      <c r="J67" s="60"/>
      <c r="K67" s="61">
        <f t="shared" si="4"/>
        <v>0</v>
      </c>
      <c r="L67" s="28"/>
      <c r="M67" s="28"/>
      <c r="N67" s="28"/>
      <c r="O67" s="28"/>
    </row>
    <row r="68" spans="1:15">
      <c r="A68" s="28"/>
      <c r="B68" s="62"/>
      <c r="C68" s="28"/>
      <c r="D68" s="28"/>
      <c r="E68" s="28"/>
      <c r="F68" s="28"/>
      <c r="G68" s="192"/>
      <c r="H68" s="64">
        <f>H62+H63+H64+H65+H66+H67</f>
        <v>70</v>
      </c>
      <c r="I68" s="64">
        <f>I62+I63+I64+I65+I66+I67</f>
        <v>35</v>
      </c>
      <c r="J68" s="64"/>
      <c r="K68" s="65">
        <f>K62+K63+K64+K65+K66+K67</f>
        <v>21737.1</v>
      </c>
      <c r="L68" s="28"/>
      <c r="M68" s="28"/>
      <c r="N68" s="28"/>
      <c r="O68" s="28"/>
    </row>
    <row r="69" spans="1:15" s="123" customFormat="1" ht="37.5">
      <c r="A69" s="125" t="s">
        <v>29</v>
      </c>
      <c r="B69" s="126">
        <v>2</v>
      </c>
      <c r="C69" s="125" t="s">
        <v>78</v>
      </c>
      <c r="D69" s="125" t="s">
        <v>77</v>
      </c>
      <c r="E69" s="125" t="s">
        <v>824</v>
      </c>
      <c r="F69" s="125" t="s">
        <v>108</v>
      </c>
      <c r="G69" s="188" t="s">
        <v>114</v>
      </c>
      <c r="H69" s="128">
        <v>20</v>
      </c>
      <c r="I69" s="128">
        <v>20</v>
      </c>
      <c r="J69" s="128">
        <v>384</v>
      </c>
      <c r="K69" s="129">
        <f t="shared" si="4"/>
        <v>7680</v>
      </c>
      <c r="L69" s="125" t="s">
        <v>31</v>
      </c>
      <c r="M69" s="125"/>
      <c r="N69" s="125"/>
      <c r="O69" s="118" t="s">
        <v>162</v>
      </c>
    </row>
    <row r="70" spans="1:15" s="123" customFormat="1" ht="37.5">
      <c r="A70" s="125" t="s">
        <v>29</v>
      </c>
      <c r="B70" s="126">
        <v>2</v>
      </c>
      <c r="C70" s="125" t="s">
        <v>78</v>
      </c>
      <c r="D70" s="125" t="s">
        <v>77</v>
      </c>
      <c r="E70" s="125" t="s">
        <v>825</v>
      </c>
      <c r="F70" s="125" t="s">
        <v>108</v>
      </c>
      <c r="G70" s="188" t="s">
        <v>114</v>
      </c>
      <c r="H70" s="128">
        <v>20</v>
      </c>
      <c r="I70" s="128"/>
      <c r="J70" s="128"/>
      <c r="K70" s="129">
        <f t="shared" si="4"/>
        <v>0</v>
      </c>
      <c r="L70" s="125" t="s">
        <v>31</v>
      </c>
      <c r="M70" s="125"/>
      <c r="N70" s="125"/>
      <c r="O70" s="118" t="s">
        <v>162</v>
      </c>
    </row>
    <row r="71" spans="1:15" s="123" customFormat="1" ht="37.5">
      <c r="A71" s="125" t="s">
        <v>29</v>
      </c>
      <c r="B71" s="126">
        <v>2</v>
      </c>
      <c r="C71" s="125" t="s">
        <v>78</v>
      </c>
      <c r="D71" s="125" t="s">
        <v>77</v>
      </c>
      <c r="E71" s="125" t="s">
        <v>202</v>
      </c>
      <c r="F71" s="125" t="s">
        <v>108</v>
      </c>
      <c r="G71" s="188" t="s">
        <v>116</v>
      </c>
      <c r="H71" s="128">
        <v>30</v>
      </c>
      <c r="I71" s="128">
        <v>30</v>
      </c>
      <c r="J71" s="128">
        <v>428</v>
      </c>
      <c r="K71" s="129">
        <f t="shared" si="4"/>
        <v>12840</v>
      </c>
      <c r="L71" s="125" t="s">
        <v>31</v>
      </c>
      <c r="M71" s="125"/>
      <c r="N71" s="125"/>
      <c r="O71" s="118" t="s">
        <v>163</v>
      </c>
    </row>
    <row r="72" spans="1:15" s="123" customFormat="1" ht="37.5">
      <c r="A72" s="125" t="s">
        <v>29</v>
      </c>
      <c r="B72" s="126">
        <v>2</v>
      </c>
      <c r="C72" s="125" t="s">
        <v>78</v>
      </c>
      <c r="D72" s="125" t="s">
        <v>77</v>
      </c>
      <c r="E72" s="125" t="s">
        <v>203</v>
      </c>
      <c r="F72" s="125" t="s">
        <v>108</v>
      </c>
      <c r="G72" s="188" t="s">
        <v>116</v>
      </c>
      <c r="H72" s="128">
        <v>30</v>
      </c>
      <c r="I72" s="128"/>
      <c r="J72" s="128"/>
      <c r="K72" s="129">
        <f t="shared" si="4"/>
        <v>0</v>
      </c>
      <c r="L72" s="125" t="s">
        <v>31</v>
      </c>
      <c r="M72" s="125"/>
      <c r="N72" s="125"/>
      <c r="O72" s="118" t="s">
        <v>163</v>
      </c>
    </row>
    <row r="73" spans="1:15">
      <c r="A73" s="28"/>
      <c r="B73" s="62"/>
      <c r="C73" s="28"/>
      <c r="D73" s="28"/>
      <c r="E73" s="28"/>
      <c r="F73" s="28"/>
      <c r="G73" s="192"/>
      <c r="H73" s="64">
        <f>H69+H70+H71+H72</f>
        <v>100</v>
      </c>
      <c r="I73" s="64">
        <f>I69+I70+I71+I72</f>
        <v>50</v>
      </c>
      <c r="J73" s="64"/>
      <c r="K73" s="65">
        <f>K69+K70+K71+K72</f>
        <v>20520</v>
      </c>
      <c r="L73" s="28"/>
      <c r="M73" s="28"/>
      <c r="N73" s="28"/>
      <c r="O73" s="28"/>
    </row>
    <row r="74" spans="1:15" ht="112.5">
      <c r="A74" s="28" t="s">
        <v>21</v>
      </c>
      <c r="B74" s="62">
        <v>2</v>
      </c>
      <c r="C74" s="28" t="s">
        <v>161</v>
      </c>
      <c r="D74" s="35" t="s">
        <v>48</v>
      </c>
      <c r="E74" s="28" t="s">
        <v>110</v>
      </c>
      <c r="F74" s="28" t="s">
        <v>108</v>
      </c>
      <c r="G74" s="192" t="s">
        <v>585</v>
      </c>
      <c r="H74" s="60">
        <v>2</v>
      </c>
      <c r="I74" s="60">
        <v>2</v>
      </c>
      <c r="J74" s="60">
        <v>550</v>
      </c>
      <c r="K74" s="61">
        <f t="shared" si="4"/>
        <v>1100</v>
      </c>
      <c r="L74" s="28" t="s">
        <v>16</v>
      </c>
      <c r="M74" s="28"/>
      <c r="N74" s="28"/>
      <c r="O74" s="27" t="s">
        <v>638</v>
      </c>
    </row>
    <row r="75" spans="1:15" ht="112.5">
      <c r="A75" s="28" t="s">
        <v>21</v>
      </c>
      <c r="B75" s="62">
        <v>2</v>
      </c>
      <c r="C75" s="28" t="s">
        <v>161</v>
      </c>
      <c r="D75" s="35" t="s">
        <v>48</v>
      </c>
      <c r="E75" s="28" t="s">
        <v>110</v>
      </c>
      <c r="F75" s="28" t="s">
        <v>108</v>
      </c>
      <c r="G75" s="192" t="s">
        <v>585</v>
      </c>
      <c r="H75" s="60">
        <v>2</v>
      </c>
      <c r="I75" s="60"/>
      <c r="J75" s="60"/>
      <c r="K75" s="61">
        <f t="shared" si="4"/>
        <v>0</v>
      </c>
      <c r="L75" s="28" t="s">
        <v>16</v>
      </c>
      <c r="M75" s="28"/>
      <c r="N75" s="28"/>
      <c r="O75" s="27" t="s">
        <v>638</v>
      </c>
    </row>
    <row r="76" spans="1:15">
      <c r="A76" s="28"/>
      <c r="B76" s="62"/>
      <c r="C76" s="28"/>
      <c r="D76" s="28"/>
      <c r="E76" s="28"/>
      <c r="F76" s="28"/>
      <c r="G76" s="192"/>
      <c r="H76" s="60"/>
      <c r="I76" s="60"/>
      <c r="J76" s="60"/>
      <c r="K76" s="61">
        <f t="shared" si="4"/>
        <v>0</v>
      </c>
      <c r="L76" s="28"/>
      <c r="M76" s="28"/>
      <c r="N76" s="28"/>
      <c r="O76" s="28"/>
    </row>
    <row r="77" spans="1:15">
      <c r="A77" s="28"/>
      <c r="B77" s="62"/>
      <c r="C77" s="28"/>
      <c r="D77" s="28"/>
      <c r="E77" s="28"/>
      <c r="F77" s="28"/>
      <c r="G77" s="192"/>
      <c r="H77" s="60"/>
      <c r="I77" s="60"/>
      <c r="J77" s="60"/>
      <c r="K77" s="61">
        <f t="shared" si="4"/>
        <v>0</v>
      </c>
      <c r="L77" s="28"/>
      <c r="M77" s="28"/>
      <c r="N77" s="28"/>
      <c r="O77" s="28"/>
    </row>
    <row r="78" spans="1:15">
      <c r="A78" s="28"/>
      <c r="B78" s="62"/>
      <c r="C78" s="28"/>
      <c r="D78" s="28"/>
      <c r="E78" s="28"/>
      <c r="F78" s="28"/>
      <c r="G78" s="192"/>
      <c r="H78" s="64">
        <f>H74+H75+H76+H77</f>
        <v>4</v>
      </c>
      <c r="I78" s="64">
        <f>I74+I75+I76+I77</f>
        <v>2</v>
      </c>
      <c r="J78" s="64"/>
      <c r="K78" s="65">
        <f>K74+K75+K76+K77</f>
        <v>1100</v>
      </c>
      <c r="L78" s="28"/>
      <c r="M78" s="28"/>
      <c r="N78" s="28"/>
      <c r="O78" s="28"/>
    </row>
    <row r="79" spans="1:15" s="123" customFormat="1" ht="56.25">
      <c r="A79" s="125"/>
      <c r="B79" s="126">
        <v>2</v>
      </c>
      <c r="C79" s="125" t="s">
        <v>165</v>
      </c>
      <c r="D79" s="127" t="s">
        <v>166</v>
      </c>
      <c r="E79" s="125" t="s">
        <v>330</v>
      </c>
      <c r="F79" s="125" t="s">
        <v>108</v>
      </c>
      <c r="G79" s="188" t="s">
        <v>171</v>
      </c>
      <c r="H79" s="126">
        <v>9</v>
      </c>
      <c r="I79" s="126">
        <v>9</v>
      </c>
      <c r="J79" s="126">
        <v>223</v>
      </c>
      <c r="K79" s="129">
        <f>I79*J79</f>
        <v>2007</v>
      </c>
      <c r="L79" s="125" t="s">
        <v>177</v>
      </c>
      <c r="M79" s="125"/>
      <c r="N79" s="125"/>
      <c r="O79" s="118" t="s">
        <v>627</v>
      </c>
    </row>
    <row r="80" spans="1:15" s="123" customFormat="1" ht="56.25">
      <c r="A80" s="125"/>
      <c r="B80" s="126">
        <v>2</v>
      </c>
      <c r="C80" s="125" t="s">
        <v>165</v>
      </c>
      <c r="D80" s="127" t="s">
        <v>166</v>
      </c>
      <c r="E80" s="125" t="s">
        <v>192</v>
      </c>
      <c r="F80" s="125" t="s">
        <v>108</v>
      </c>
      <c r="G80" s="188" t="s">
        <v>116</v>
      </c>
      <c r="H80" s="126">
        <v>15</v>
      </c>
      <c r="I80" s="126">
        <v>15</v>
      </c>
      <c r="J80" s="126">
        <v>327</v>
      </c>
      <c r="K80" s="129">
        <f t="shared" ref="K80:K81" si="13">I80*J80</f>
        <v>4905</v>
      </c>
      <c r="L80" s="125" t="s">
        <v>177</v>
      </c>
      <c r="M80" s="125"/>
      <c r="N80" s="125"/>
      <c r="O80" s="118" t="s">
        <v>182</v>
      </c>
    </row>
    <row r="81" spans="1:15" s="123" customFormat="1" ht="56.25">
      <c r="A81" s="125"/>
      <c r="B81" s="126">
        <v>2</v>
      </c>
      <c r="C81" s="125" t="s">
        <v>165</v>
      </c>
      <c r="D81" s="127" t="s">
        <v>166</v>
      </c>
      <c r="E81" s="125" t="s">
        <v>193</v>
      </c>
      <c r="F81" s="125" t="s">
        <v>108</v>
      </c>
      <c r="G81" s="188" t="s">
        <v>116</v>
      </c>
      <c r="H81" s="126">
        <v>19</v>
      </c>
      <c r="I81" s="126">
        <v>19</v>
      </c>
      <c r="J81" s="126">
        <v>327</v>
      </c>
      <c r="K81" s="129">
        <f t="shared" si="13"/>
        <v>6213</v>
      </c>
      <c r="L81" s="125" t="s">
        <v>177</v>
      </c>
      <c r="M81" s="125"/>
      <c r="N81" s="125"/>
      <c r="O81" s="118" t="s">
        <v>182</v>
      </c>
    </row>
    <row r="82" spans="1:15">
      <c r="A82" s="28"/>
      <c r="B82" s="62">
        <v>2</v>
      </c>
      <c r="C82" s="28"/>
      <c r="D82" s="28"/>
      <c r="E82" s="28"/>
      <c r="F82" s="28"/>
      <c r="G82" s="192"/>
      <c r="H82" s="64">
        <f>H79+H80+H81</f>
        <v>43</v>
      </c>
      <c r="I82" s="64">
        <f>I79+I80+I81</f>
        <v>43</v>
      </c>
      <c r="J82" s="64"/>
      <c r="K82" s="65">
        <f>K79+K80+K81</f>
        <v>13125</v>
      </c>
      <c r="L82" s="28"/>
      <c r="M82" s="28"/>
      <c r="N82" s="28"/>
      <c r="O82" s="28"/>
    </row>
    <row r="83" spans="1:15">
      <c r="A83" s="28"/>
      <c r="B83" s="62"/>
      <c r="C83" s="28"/>
      <c r="D83" s="28"/>
      <c r="E83" s="28"/>
      <c r="F83" s="28"/>
      <c r="G83" s="192"/>
      <c r="H83" s="60"/>
      <c r="I83" s="60"/>
      <c r="J83" s="60"/>
      <c r="K83" s="61">
        <f t="shared" ref="K83:K85" si="14">I83*J83</f>
        <v>0</v>
      </c>
      <c r="L83" s="28"/>
      <c r="M83" s="28"/>
      <c r="N83" s="28"/>
      <c r="O83" s="28"/>
    </row>
    <row r="84" spans="1:15">
      <c r="A84" s="28"/>
      <c r="B84" s="62"/>
      <c r="C84" s="28"/>
      <c r="D84" s="28"/>
      <c r="E84" s="28"/>
      <c r="F84" s="28"/>
      <c r="G84" s="192"/>
      <c r="H84" s="60"/>
      <c r="I84" s="60"/>
      <c r="J84" s="60"/>
      <c r="K84" s="61">
        <f t="shared" si="14"/>
        <v>0</v>
      </c>
      <c r="L84" s="28"/>
      <c r="M84" s="28"/>
      <c r="N84" s="28"/>
      <c r="O84" s="28"/>
    </row>
    <row r="85" spans="1:15">
      <c r="A85" s="28"/>
      <c r="B85" s="62"/>
      <c r="C85" s="28"/>
      <c r="D85" s="28"/>
      <c r="E85" s="28"/>
      <c r="F85" s="28"/>
      <c r="G85" s="192"/>
      <c r="H85" s="60"/>
      <c r="I85" s="60"/>
      <c r="J85" s="60"/>
      <c r="K85" s="61">
        <f t="shared" si="14"/>
        <v>0</v>
      </c>
      <c r="L85" s="28"/>
      <c r="M85" s="28"/>
      <c r="N85" s="28"/>
      <c r="O85" s="28"/>
    </row>
    <row r="86" spans="1:15" ht="37.5">
      <c r="A86" s="28"/>
      <c r="B86" s="62">
        <v>2</v>
      </c>
      <c r="C86" s="28" t="s">
        <v>165</v>
      </c>
      <c r="D86" s="22" t="s">
        <v>168</v>
      </c>
      <c r="E86" s="28" t="s">
        <v>200</v>
      </c>
      <c r="F86" s="28" t="s">
        <v>108</v>
      </c>
      <c r="G86" s="192" t="s">
        <v>172</v>
      </c>
      <c r="H86" s="62">
        <v>5</v>
      </c>
      <c r="I86" s="62">
        <v>5</v>
      </c>
      <c r="J86" s="62">
        <v>479.82</v>
      </c>
      <c r="K86" s="61">
        <f t="shared" ref="K86" si="15">J86*I86</f>
        <v>2399.1</v>
      </c>
      <c r="L86" s="28" t="s">
        <v>16</v>
      </c>
      <c r="M86" s="28"/>
      <c r="N86" s="28"/>
      <c r="O86" s="27" t="s">
        <v>639</v>
      </c>
    </row>
    <row r="87" spans="1:15" ht="56.25">
      <c r="A87" s="28"/>
      <c r="B87" s="62">
        <v>2</v>
      </c>
      <c r="C87" s="28" t="s">
        <v>858</v>
      </c>
      <c r="D87" s="22" t="s">
        <v>168</v>
      </c>
      <c r="E87" s="28" t="s">
        <v>867</v>
      </c>
      <c r="F87" s="28" t="s">
        <v>108</v>
      </c>
      <c r="G87" s="192" t="s">
        <v>928</v>
      </c>
      <c r="H87" s="62">
        <v>27</v>
      </c>
      <c r="I87" s="62">
        <v>27</v>
      </c>
      <c r="J87" s="62">
        <v>363.57</v>
      </c>
      <c r="K87" s="61">
        <v>9816.39</v>
      </c>
      <c r="L87" s="28" t="s">
        <v>16</v>
      </c>
      <c r="M87" s="28"/>
      <c r="N87" s="28"/>
      <c r="O87" s="27" t="s">
        <v>861</v>
      </c>
    </row>
    <row r="88" spans="1:15" ht="56.25">
      <c r="A88" s="28"/>
      <c r="B88" s="62">
        <v>2</v>
      </c>
      <c r="C88" s="28" t="s">
        <v>859</v>
      </c>
      <c r="D88" s="22" t="s">
        <v>168</v>
      </c>
      <c r="E88" s="28" t="s">
        <v>867</v>
      </c>
      <c r="F88" s="28" t="s">
        <v>108</v>
      </c>
      <c r="G88" s="192" t="s">
        <v>928</v>
      </c>
      <c r="H88" s="62">
        <v>27</v>
      </c>
      <c r="I88" s="62">
        <v>27</v>
      </c>
      <c r="J88" s="62">
        <v>363.57</v>
      </c>
      <c r="K88" s="61" t="s">
        <v>860</v>
      </c>
      <c r="L88" s="28" t="s">
        <v>16</v>
      </c>
      <c r="M88" s="28"/>
      <c r="N88" s="28"/>
      <c r="O88" s="27" t="s">
        <v>861</v>
      </c>
    </row>
    <row r="89" spans="1:15">
      <c r="A89" s="28"/>
      <c r="B89" s="60"/>
      <c r="C89" s="28"/>
      <c r="D89" s="28"/>
      <c r="E89" s="28"/>
      <c r="F89" s="28"/>
      <c r="G89" s="192"/>
      <c r="H89" s="64">
        <f>H83+H84+H85+H86+H87+H88</f>
        <v>59</v>
      </c>
      <c r="I89" s="64">
        <f>I83+I84+I85+I86+I87+I88</f>
        <v>59</v>
      </c>
      <c r="J89" s="64"/>
      <c r="K89" s="65">
        <f>SUM(K83:K88)</f>
        <v>12215.49</v>
      </c>
      <c r="L89" s="28"/>
      <c r="M89" s="28"/>
      <c r="N89" s="28"/>
      <c r="O89" s="28"/>
    </row>
    <row r="90" spans="1:15" s="123" customFormat="1" ht="37.5">
      <c r="A90" s="125"/>
      <c r="B90" s="126">
        <v>2</v>
      </c>
      <c r="C90" s="125" t="s">
        <v>174</v>
      </c>
      <c r="D90" s="130" t="s">
        <v>169</v>
      </c>
      <c r="E90" s="125" t="s">
        <v>190</v>
      </c>
      <c r="F90" s="125" t="s">
        <v>108</v>
      </c>
      <c r="G90" s="188" t="s">
        <v>136</v>
      </c>
      <c r="H90" s="126">
        <v>6</v>
      </c>
      <c r="I90" s="126">
        <v>6</v>
      </c>
      <c r="J90" s="126">
        <v>344.85</v>
      </c>
      <c r="K90" s="129">
        <f>J90*I90</f>
        <v>2069.1000000000004</v>
      </c>
      <c r="L90" s="125" t="s">
        <v>16</v>
      </c>
      <c r="M90" s="125"/>
      <c r="N90" s="125"/>
      <c r="O90" s="118" t="s">
        <v>181</v>
      </c>
    </row>
    <row r="91" spans="1:15" s="123" customFormat="1" ht="37.5">
      <c r="A91" s="125"/>
      <c r="B91" s="126">
        <v>2</v>
      </c>
      <c r="C91" s="125" t="s">
        <v>175</v>
      </c>
      <c r="D91" s="130" t="s">
        <v>169</v>
      </c>
      <c r="E91" s="125" t="s">
        <v>190</v>
      </c>
      <c r="F91" s="125" t="s">
        <v>108</v>
      </c>
      <c r="G91" s="188" t="s">
        <v>136</v>
      </c>
      <c r="H91" s="126">
        <v>6</v>
      </c>
      <c r="I91" s="126"/>
      <c r="J91" s="126"/>
      <c r="K91" s="129">
        <f>J91*I91</f>
        <v>0</v>
      </c>
      <c r="L91" s="125" t="s">
        <v>16</v>
      </c>
      <c r="M91" s="125"/>
      <c r="N91" s="125"/>
      <c r="O91" s="118" t="s">
        <v>181</v>
      </c>
    </row>
    <row r="92" spans="1:15">
      <c r="A92" s="28"/>
      <c r="B92" s="62"/>
      <c r="C92" s="28"/>
      <c r="D92" s="28"/>
      <c r="E92" s="28"/>
      <c r="F92" s="28"/>
      <c r="G92" s="192"/>
      <c r="H92" s="60"/>
      <c r="I92" s="60"/>
      <c r="J92" s="60"/>
      <c r="K92" s="61">
        <f t="shared" ref="K92:K94" si="16">I92*J92</f>
        <v>0</v>
      </c>
      <c r="L92" s="28"/>
      <c r="M92" s="28"/>
      <c r="N92" s="28"/>
      <c r="O92" s="28"/>
    </row>
    <row r="93" spans="1:15">
      <c r="A93" s="28"/>
      <c r="B93" s="62"/>
      <c r="C93" s="28"/>
      <c r="D93" s="28"/>
      <c r="E93" s="28"/>
      <c r="F93" s="28"/>
      <c r="G93" s="192"/>
      <c r="H93" s="60"/>
      <c r="I93" s="60"/>
      <c r="J93" s="60"/>
      <c r="K93" s="61">
        <f t="shared" si="16"/>
        <v>0</v>
      </c>
      <c r="L93" s="28"/>
      <c r="M93" s="28"/>
      <c r="N93" s="28"/>
      <c r="O93" s="28"/>
    </row>
    <row r="94" spans="1:15">
      <c r="A94" s="28"/>
      <c r="B94" s="62"/>
      <c r="C94" s="28"/>
      <c r="D94" s="28"/>
      <c r="E94" s="28"/>
      <c r="F94" s="28"/>
      <c r="G94" s="192"/>
      <c r="H94" s="60"/>
      <c r="I94" s="60"/>
      <c r="J94" s="60"/>
      <c r="K94" s="61">
        <f t="shared" si="16"/>
        <v>0</v>
      </c>
      <c r="L94" s="28"/>
      <c r="M94" s="28"/>
      <c r="N94" s="28"/>
      <c r="O94" s="28"/>
    </row>
    <row r="95" spans="1:15">
      <c r="A95" s="28"/>
      <c r="B95" s="60"/>
      <c r="C95" s="28"/>
      <c r="D95" s="28"/>
      <c r="E95" s="28"/>
      <c r="F95" s="28"/>
      <c r="G95" s="192"/>
      <c r="H95" s="64">
        <f>H90+H91+H92+H93+H94</f>
        <v>12</v>
      </c>
      <c r="I95" s="64">
        <f>I90+I91+I92+I93+I94</f>
        <v>6</v>
      </c>
      <c r="J95" s="64"/>
      <c r="K95" s="65">
        <f>K90+K91+K92+K93+K94</f>
        <v>2069.1000000000004</v>
      </c>
      <c r="L95" s="28"/>
      <c r="M95" s="28"/>
      <c r="N95" s="28"/>
      <c r="O95" s="28"/>
    </row>
    <row r="96" spans="1:15" s="123" customFormat="1" ht="37.5">
      <c r="A96" s="125"/>
      <c r="B96" s="128">
        <v>2</v>
      </c>
      <c r="C96" s="125" t="s">
        <v>178</v>
      </c>
      <c r="D96" s="125" t="s">
        <v>183</v>
      </c>
      <c r="E96" s="125" t="s">
        <v>191</v>
      </c>
      <c r="F96" s="125" t="s">
        <v>108</v>
      </c>
      <c r="G96" s="188" t="s">
        <v>112</v>
      </c>
      <c r="H96" s="126">
        <v>30</v>
      </c>
      <c r="I96" s="126">
        <v>30</v>
      </c>
      <c r="J96" s="126">
        <v>396</v>
      </c>
      <c r="K96" s="129">
        <f t="shared" ref="K96:K99" si="17">J96*I96</f>
        <v>11880</v>
      </c>
      <c r="L96" s="125" t="s">
        <v>31</v>
      </c>
      <c r="M96" s="125"/>
      <c r="N96" s="125"/>
      <c r="O96" s="118" t="s">
        <v>180</v>
      </c>
    </row>
    <row r="97" spans="1:15" s="123" customFormat="1" ht="37.5">
      <c r="A97" s="125"/>
      <c r="B97" s="128">
        <v>2</v>
      </c>
      <c r="C97" s="125" t="s">
        <v>179</v>
      </c>
      <c r="D97" s="125" t="s">
        <v>183</v>
      </c>
      <c r="E97" s="125" t="s">
        <v>191</v>
      </c>
      <c r="F97" s="125" t="s">
        <v>108</v>
      </c>
      <c r="G97" s="188" t="s">
        <v>112</v>
      </c>
      <c r="H97" s="126">
        <v>30</v>
      </c>
      <c r="I97" s="126"/>
      <c r="J97" s="126"/>
      <c r="K97" s="129">
        <f t="shared" si="17"/>
        <v>0</v>
      </c>
      <c r="L97" s="125" t="s">
        <v>31</v>
      </c>
      <c r="M97" s="125"/>
      <c r="N97" s="125"/>
      <c r="O97" s="118" t="s">
        <v>180</v>
      </c>
    </row>
    <row r="98" spans="1:15">
      <c r="A98" s="28"/>
      <c r="B98" s="60"/>
      <c r="C98" s="28"/>
      <c r="D98" s="28"/>
      <c r="E98" s="28"/>
      <c r="F98" s="28"/>
      <c r="G98" s="192"/>
      <c r="H98" s="62"/>
      <c r="I98" s="62"/>
      <c r="J98" s="62"/>
      <c r="K98" s="61">
        <f t="shared" si="17"/>
        <v>0</v>
      </c>
      <c r="L98" s="28"/>
      <c r="M98" s="28"/>
      <c r="N98" s="28"/>
      <c r="O98" s="28"/>
    </row>
    <row r="99" spans="1:15">
      <c r="A99" s="28"/>
      <c r="B99" s="60"/>
      <c r="C99" s="28"/>
      <c r="D99" s="28"/>
      <c r="E99" s="28"/>
      <c r="F99" s="28"/>
      <c r="G99" s="192"/>
      <c r="H99" s="62"/>
      <c r="I99" s="62"/>
      <c r="J99" s="62"/>
      <c r="K99" s="61">
        <f t="shared" si="17"/>
        <v>0</v>
      </c>
      <c r="L99" s="28"/>
      <c r="M99" s="28"/>
      <c r="N99" s="28"/>
      <c r="O99" s="28"/>
    </row>
    <row r="100" spans="1:15">
      <c r="A100" s="28"/>
      <c r="B100" s="60"/>
      <c r="C100" s="28"/>
      <c r="D100" s="28"/>
      <c r="E100" s="28"/>
      <c r="F100" s="28"/>
      <c r="G100" s="192"/>
      <c r="H100" s="64">
        <f>H96+H97+H98+H99</f>
        <v>60</v>
      </c>
      <c r="I100" s="64">
        <f>I96+I97+I98+I99</f>
        <v>30</v>
      </c>
      <c r="J100" s="64"/>
      <c r="K100" s="65">
        <f>K96+K97+K98+K99</f>
        <v>11880</v>
      </c>
      <c r="L100" s="28"/>
      <c r="M100" s="28"/>
      <c r="N100" s="28"/>
      <c r="O100" s="28"/>
    </row>
    <row r="101" spans="1:15" ht="93.75">
      <c r="A101" s="28"/>
      <c r="B101" s="60">
        <v>2.2999999999999998</v>
      </c>
      <c r="C101" s="28" t="s">
        <v>908</v>
      </c>
      <c r="D101" s="28" t="s">
        <v>907</v>
      </c>
      <c r="E101" s="28" t="s">
        <v>923</v>
      </c>
      <c r="F101" s="28"/>
      <c r="G101" s="192"/>
      <c r="H101" s="62">
        <v>45</v>
      </c>
      <c r="I101" s="62">
        <v>45</v>
      </c>
      <c r="J101" s="62">
        <v>58.76</v>
      </c>
      <c r="K101" s="61">
        <f>J101*I101</f>
        <v>2644.2</v>
      </c>
      <c r="L101" s="28"/>
      <c r="M101" s="28"/>
      <c r="N101" s="28"/>
      <c r="O101" s="28"/>
    </row>
    <row r="102" spans="1:15" ht="93.75">
      <c r="A102" s="28"/>
      <c r="B102" s="60">
        <v>2.2999999999999998</v>
      </c>
      <c r="C102" s="28" t="s">
        <v>914</v>
      </c>
      <c r="D102" s="28" t="s">
        <v>907</v>
      </c>
      <c r="E102" s="28" t="s">
        <v>923</v>
      </c>
      <c r="F102" s="28"/>
      <c r="G102" s="192"/>
      <c r="H102" s="62">
        <v>45</v>
      </c>
      <c r="I102" s="62">
        <v>45</v>
      </c>
      <c r="J102" s="62">
        <v>45.79</v>
      </c>
      <c r="K102" s="61">
        <f>J102*I102</f>
        <v>2060.5500000000002</v>
      </c>
      <c r="L102" s="28"/>
      <c r="M102" s="28"/>
      <c r="N102" s="28"/>
      <c r="O102" s="28"/>
    </row>
    <row r="103" spans="1:15" ht="56.25">
      <c r="A103" s="28"/>
      <c r="B103" s="60"/>
      <c r="C103" s="28" t="s">
        <v>910</v>
      </c>
      <c r="D103" s="28" t="s">
        <v>909</v>
      </c>
      <c r="E103" s="28" t="s">
        <v>923</v>
      </c>
      <c r="F103" s="28"/>
      <c r="G103" s="192"/>
      <c r="H103" s="62">
        <v>3</v>
      </c>
      <c r="I103" s="62">
        <v>3</v>
      </c>
      <c r="J103" s="62">
        <v>26.76</v>
      </c>
      <c r="K103" s="61">
        <f t="shared" ref="K103:K106" si="18">J103*I103</f>
        <v>80.28</v>
      </c>
      <c r="L103" s="28"/>
      <c r="M103" s="28"/>
      <c r="N103" s="28"/>
      <c r="O103" s="28"/>
    </row>
    <row r="104" spans="1:15" ht="93.75">
      <c r="A104" s="28"/>
      <c r="B104" s="60"/>
      <c r="C104" s="28" t="s">
        <v>911</v>
      </c>
      <c r="D104" s="28" t="s">
        <v>909</v>
      </c>
      <c r="E104" s="28" t="s">
        <v>923</v>
      </c>
      <c r="F104" s="28"/>
      <c r="G104" s="192"/>
      <c r="H104" s="62">
        <v>3</v>
      </c>
      <c r="I104" s="62">
        <v>3</v>
      </c>
      <c r="J104" s="62">
        <v>98.92</v>
      </c>
      <c r="K104" s="61">
        <f t="shared" si="18"/>
        <v>296.76</v>
      </c>
      <c r="L104" s="28"/>
      <c r="M104" s="28"/>
      <c r="N104" s="28"/>
      <c r="O104" s="28"/>
    </row>
    <row r="105" spans="1:15" ht="75">
      <c r="A105" s="28"/>
      <c r="B105" s="60"/>
      <c r="C105" s="28" t="s">
        <v>912</v>
      </c>
      <c r="D105" s="28" t="s">
        <v>909</v>
      </c>
      <c r="E105" s="28" t="s">
        <v>923</v>
      </c>
      <c r="F105" s="28"/>
      <c r="G105" s="192"/>
      <c r="H105" s="62">
        <v>30</v>
      </c>
      <c r="I105" s="62">
        <v>30</v>
      </c>
      <c r="J105" s="62">
        <v>64.540000000000006</v>
      </c>
      <c r="K105" s="61">
        <f t="shared" si="18"/>
        <v>1936.2000000000003</v>
      </c>
      <c r="L105" s="28"/>
      <c r="M105" s="28"/>
      <c r="N105" s="28"/>
      <c r="O105" s="28"/>
    </row>
    <row r="106" spans="1:15" ht="56.25">
      <c r="A106" s="28"/>
      <c r="B106" s="60"/>
      <c r="C106" s="28" t="s">
        <v>913</v>
      </c>
      <c r="D106" s="28" t="s">
        <v>909</v>
      </c>
      <c r="E106" s="28" t="s">
        <v>923</v>
      </c>
      <c r="F106" s="28"/>
      <c r="G106" s="192"/>
      <c r="H106" s="62">
        <v>60</v>
      </c>
      <c r="I106" s="62">
        <v>60</v>
      </c>
      <c r="J106" s="62">
        <v>49.06</v>
      </c>
      <c r="K106" s="61">
        <f t="shared" si="18"/>
        <v>2943.6000000000004</v>
      </c>
      <c r="L106" s="28"/>
      <c r="M106" s="28"/>
      <c r="N106" s="28"/>
      <c r="O106" s="28"/>
    </row>
    <row r="107" spans="1:15">
      <c r="A107" s="28"/>
      <c r="B107" s="60"/>
      <c r="C107" s="28"/>
      <c r="D107" s="28"/>
      <c r="E107" s="28"/>
      <c r="F107" s="28"/>
      <c r="G107" s="192"/>
      <c r="H107" s="64">
        <f>H101+H102+H103+H104+H105+H106</f>
        <v>186</v>
      </c>
      <c r="I107" s="64">
        <f>I101+I102+I103+I104+I105+I106</f>
        <v>186</v>
      </c>
      <c r="J107" s="64"/>
      <c r="K107" s="65">
        <f>K101+K102+K103+K104+K105+K106</f>
        <v>9961.59</v>
      </c>
      <c r="L107" s="28"/>
      <c r="M107" s="28"/>
      <c r="N107" s="28"/>
      <c r="O107" s="28"/>
    </row>
    <row r="108" spans="1:15">
      <c r="A108" s="28"/>
      <c r="B108" s="60">
        <v>2</v>
      </c>
      <c r="C108" s="28"/>
      <c r="D108" s="28"/>
      <c r="E108" s="28"/>
      <c r="F108" s="28"/>
      <c r="G108" s="192"/>
      <c r="H108" s="62"/>
      <c r="I108" s="62"/>
      <c r="J108" s="62"/>
      <c r="K108" s="61">
        <f>J108*I108</f>
        <v>0</v>
      </c>
      <c r="L108" s="28"/>
      <c r="M108" s="28"/>
      <c r="N108" s="28"/>
      <c r="O108" s="28"/>
    </row>
    <row r="109" spans="1:15">
      <c r="A109" s="28"/>
      <c r="B109" s="60"/>
      <c r="C109" s="28"/>
      <c r="D109" s="28"/>
      <c r="E109" s="28"/>
      <c r="F109" s="28"/>
      <c r="G109" s="192"/>
      <c r="H109" s="62"/>
      <c r="I109" s="62"/>
      <c r="J109" s="62"/>
      <c r="K109" s="61">
        <f t="shared" ref="K109:K112" si="19">J109*I109</f>
        <v>0</v>
      </c>
      <c r="L109" s="28"/>
      <c r="M109" s="28"/>
      <c r="N109" s="28"/>
      <c r="O109" s="28"/>
    </row>
    <row r="110" spans="1:15">
      <c r="A110" s="28"/>
      <c r="B110" s="60"/>
      <c r="C110" s="28"/>
      <c r="D110" s="28"/>
      <c r="E110" s="28"/>
      <c r="F110" s="28"/>
      <c r="G110" s="192"/>
      <c r="H110" s="62"/>
      <c r="I110" s="62"/>
      <c r="J110" s="62"/>
      <c r="K110" s="61">
        <f t="shared" si="19"/>
        <v>0</v>
      </c>
      <c r="L110" s="28"/>
      <c r="M110" s="28"/>
      <c r="N110" s="28"/>
      <c r="O110" s="28"/>
    </row>
    <row r="111" spans="1:15">
      <c r="A111" s="28"/>
      <c r="B111" s="60"/>
      <c r="C111" s="28"/>
      <c r="D111" s="28"/>
      <c r="E111" s="28"/>
      <c r="F111" s="28"/>
      <c r="G111" s="192"/>
      <c r="H111" s="62"/>
      <c r="I111" s="62"/>
      <c r="J111" s="62"/>
      <c r="K111" s="61">
        <f t="shared" si="19"/>
        <v>0</v>
      </c>
      <c r="L111" s="28"/>
      <c r="M111" s="28"/>
      <c r="N111" s="28"/>
      <c r="O111" s="28"/>
    </row>
    <row r="112" spans="1:15">
      <c r="A112" s="28"/>
      <c r="B112" s="60"/>
      <c r="C112" s="28"/>
      <c r="D112" s="28"/>
      <c r="E112" s="28"/>
      <c r="F112" s="28"/>
      <c r="G112" s="192"/>
      <c r="H112" s="62"/>
      <c r="I112" s="62"/>
      <c r="J112" s="62"/>
      <c r="K112" s="61">
        <f t="shared" si="19"/>
        <v>0</v>
      </c>
      <c r="L112" s="28"/>
      <c r="M112" s="28"/>
      <c r="N112" s="28"/>
      <c r="O112" s="28"/>
    </row>
    <row r="113" spans="1:15">
      <c r="A113" s="28"/>
      <c r="B113" s="60"/>
      <c r="C113" s="28"/>
      <c r="D113" s="28"/>
      <c r="E113" s="28"/>
      <c r="F113" s="28"/>
      <c r="G113" s="192"/>
      <c r="H113" s="64">
        <f>SUM(H108:H112)</f>
        <v>0</v>
      </c>
      <c r="I113" s="64">
        <f>SUM(I108:I112)</f>
        <v>0</v>
      </c>
      <c r="J113" s="64"/>
      <c r="K113" s="65">
        <f>SUM(K108:K112)</f>
        <v>0</v>
      </c>
      <c r="L113" s="28"/>
      <c r="M113" s="28"/>
      <c r="N113" s="28"/>
      <c r="O113" s="28"/>
    </row>
    <row r="114" spans="1:15">
      <c r="A114" s="28"/>
      <c r="B114" s="60">
        <v>2</v>
      </c>
      <c r="C114" s="28"/>
      <c r="D114" s="28"/>
      <c r="E114" s="28"/>
      <c r="F114" s="28"/>
      <c r="G114" s="192"/>
      <c r="H114" s="62"/>
      <c r="I114" s="62"/>
      <c r="J114" s="62"/>
      <c r="K114" s="61">
        <f>J114*I114</f>
        <v>0</v>
      </c>
      <c r="L114" s="28"/>
      <c r="M114" s="28"/>
      <c r="N114" s="28"/>
      <c r="O114" s="28"/>
    </row>
    <row r="115" spans="1:15">
      <c r="A115" s="28"/>
      <c r="B115" s="60"/>
      <c r="C115" s="28"/>
      <c r="D115" s="28"/>
      <c r="E115" s="28"/>
      <c r="F115" s="28"/>
      <c r="G115" s="192"/>
      <c r="H115" s="62"/>
      <c r="I115" s="62"/>
      <c r="J115" s="62"/>
      <c r="K115" s="61">
        <f t="shared" ref="K115:K118" si="20">J115*I115</f>
        <v>0</v>
      </c>
      <c r="L115" s="28"/>
      <c r="M115" s="28"/>
      <c r="N115" s="28"/>
      <c r="O115" s="28"/>
    </row>
    <row r="116" spans="1:15">
      <c r="A116" s="28"/>
      <c r="B116" s="60"/>
      <c r="C116" s="28"/>
      <c r="D116" s="28"/>
      <c r="E116" s="28"/>
      <c r="F116" s="28"/>
      <c r="G116" s="192"/>
      <c r="H116" s="62"/>
      <c r="I116" s="62"/>
      <c r="J116" s="62"/>
      <c r="K116" s="61">
        <f t="shared" si="20"/>
        <v>0</v>
      </c>
      <c r="L116" s="28"/>
      <c r="M116" s="28"/>
      <c r="N116" s="28"/>
      <c r="O116" s="28"/>
    </row>
    <row r="117" spans="1:15">
      <c r="A117" s="28"/>
      <c r="B117" s="60"/>
      <c r="C117" s="28"/>
      <c r="D117" s="28"/>
      <c r="E117" s="28"/>
      <c r="F117" s="28"/>
      <c r="G117" s="192"/>
      <c r="H117" s="62"/>
      <c r="I117" s="62"/>
      <c r="J117" s="62"/>
      <c r="K117" s="61">
        <f t="shared" si="20"/>
        <v>0</v>
      </c>
      <c r="L117" s="28"/>
      <c r="M117" s="28"/>
      <c r="N117" s="28"/>
      <c r="O117" s="28"/>
    </row>
    <row r="118" spans="1:15">
      <c r="A118" s="28"/>
      <c r="B118" s="60"/>
      <c r="C118" s="28"/>
      <c r="D118" s="28"/>
      <c r="E118" s="28"/>
      <c r="F118" s="28"/>
      <c r="G118" s="192"/>
      <c r="H118" s="62"/>
      <c r="I118" s="62"/>
      <c r="J118" s="62"/>
      <c r="K118" s="61">
        <f t="shared" si="20"/>
        <v>0</v>
      </c>
      <c r="L118" s="28"/>
      <c r="M118" s="28"/>
      <c r="N118" s="28"/>
      <c r="O118" s="28"/>
    </row>
    <row r="119" spans="1:15">
      <c r="A119" s="28"/>
      <c r="B119" s="60"/>
      <c r="C119" s="28"/>
      <c r="D119" s="28"/>
      <c r="E119" s="28"/>
      <c r="F119" s="28"/>
      <c r="G119" s="192"/>
      <c r="H119" s="64">
        <f>SUM(H114:H118)</f>
        <v>0</v>
      </c>
      <c r="I119" s="64">
        <f>SUM(I114:I118)</f>
        <v>0</v>
      </c>
      <c r="J119" s="64"/>
      <c r="K119" s="65">
        <f>SUM(K114:K118)</f>
        <v>0</v>
      </c>
      <c r="L119" s="28"/>
      <c r="M119" s="28"/>
      <c r="N119" s="28"/>
      <c r="O119" s="28"/>
    </row>
    <row r="120" spans="1:15" ht="19.5">
      <c r="A120" s="32" t="s">
        <v>54</v>
      </c>
      <c r="B120" s="254" t="s">
        <v>57</v>
      </c>
      <c r="C120" s="254"/>
      <c r="D120" s="255" t="s">
        <v>56</v>
      </c>
      <c r="E120" s="256"/>
      <c r="F120" s="256"/>
      <c r="G120" s="257"/>
      <c r="H120" s="68">
        <f>H8+H15+H20+H23+H32+H37+H42+H51+H56+H61+H68+H73+H78+H82+H89+H95+H100+H107+H113+H119</f>
        <v>1120</v>
      </c>
      <c r="I120" s="68">
        <f>I8+I15+I20+I23+I32+I37+I42+I51+I56+I61+I68+I73+I78+I82+I89+I95+I100+I107+I113+I119</f>
        <v>680</v>
      </c>
      <c r="J120" s="69"/>
      <c r="K120" s="70">
        <f>K8+K15+K20+K23+K32+K37+K42+K51+K56+K61+K68+K73+K78+K82+K89+K95+K100+K107+K113+K119</f>
        <v>230888.88999999998</v>
      </c>
      <c r="L120" s="28"/>
      <c r="M120" s="33">
        <f>SUM(M2:M119)</f>
        <v>0</v>
      </c>
      <c r="N120" s="33">
        <f>SUM(N2:N119)</f>
        <v>0</v>
      </c>
      <c r="O120" s="28"/>
    </row>
  </sheetData>
  <autoFilter ref="A1:O120">
    <filterColumn colId="12" showButton="0"/>
  </autoFilter>
  <mergeCells count="3">
    <mergeCell ref="M1:N1"/>
    <mergeCell ref="B120:C120"/>
    <mergeCell ref="D120:G120"/>
  </mergeCells>
  <pageMargins left="0.7" right="0.7" top="0.75" bottom="0.75" header="0.3" footer="0.3"/>
  <pageSetup paperSize="9" orientation="portrait" horizontalDpi="180" verticalDpi="180" r:id="rId1"/>
  <ignoredErrors>
    <ignoredError sqref="K1:K3 K102:K107 K90:K91 K108:K113 K86 K64:K82 K95:K100 K47:K61 K41:K44 K26:K39 K19:K23 K6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197"/>
  <sheetViews>
    <sheetView workbookViewId="0">
      <selection activeCell="H6" sqref="H6:H196"/>
    </sheetView>
  </sheetViews>
  <sheetFormatPr defaultRowHeight="18.75"/>
  <cols>
    <col min="1" max="1" width="17.7109375" style="34" customWidth="1"/>
    <col min="2" max="2" width="10.28515625" style="63" customWidth="1"/>
    <col min="3" max="3" width="27.28515625" style="211" customWidth="1"/>
    <col min="4" max="4" width="30.85546875" style="34" customWidth="1"/>
    <col min="5" max="5" width="18.5703125" style="34" customWidth="1"/>
    <col min="6" max="6" width="16" style="34" customWidth="1"/>
    <col min="7" max="7" width="12.42578125" style="63" customWidth="1"/>
    <col min="8" max="8" width="11.140625" style="63" customWidth="1"/>
    <col min="9" max="9" width="10.5703125" style="63" customWidth="1"/>
    <col min="10" max="10" width="11.7109375" style="63" customWidth="1"/>
    <col min="11" max="11" width="13.85546875" style="63" customWidth="1"/>
    <col min="12" max="12" width="19.140625" style="34" customWidth="1"/>
    <col min="13" max="13" width="11.7109375" style="34" customWidth="1"/>
    <col min="14" max="14" width="12.7109375" style="34" customWidth="1"/>
    <col min="15" max="15" width="38.42578125" style="34" customWidth="1"/>
  </cols>
  <sheetData>
    <row r="1" spans="1:15" s="25" customFormat="1" ht="75.75">
      <c r="A1" s="73" t="s">
        <v>0</v>
      </c>
      <c r="B1" s="74" t="s">
        <v>1</v>
      </c>
      <c r="C1" s="212" t="s">
        <v>2</v>
      </c>
      <c r="D1" s="73" t="s">
        <v>3</v>
      </c>
      <c r="E1" s="73" t="s">
        <v>4</v>
      </c>
      <c r="F1" s="73" t="s">
        <v>5</v>
      </c>
      <c r="G1" s="74" t="s">
        <v>939</v>
      </c>
      <c r="H1" s="74" t="s">
        <v>6</v>
      </c>
      <c r="I1" s="74" t="s">
        <v>7</v>
      </c>
      <c r="J1" s="74" t="s">
        <v>8</v>
      </c>
      <c r="K1" s="75" t="s">
        <v>9</v>
      </c>
      <c r="L1" s="73" t="s">
        <v>10</v>
      </c>
      <c r="M1" s="252" t="s">
        <v>11</v>
      </c>
      <c r="N1" s="253"/>
      <c r="O1" s="73" t="s">
        <v>12</v>
      </c>
    </row>
    <row r="2" spans="1:15" ht="37.5">
      <c r="A2" s="27" t="s">
        <v>13</v>
      </c>
      <c r="B2" s="62">
        <v>3</v>
      </c>
      <c r="C2" s="193" t="s">
        <v>134</v>
      </c>
      <c r="D2" s="35" t="s">
        <v>35</v>
      </c>
      <c r="E2" s="28" t="s">
        <v>651</v>
      </c>
      <c r="F2" s="28" t="s">
        <v>108</v>
      </c>
      <c r="G2" s="60" t="s">
        <v>119</v>
      </c>
      <c r="H2" s="60">
        <v>50</v>
      </c>
      <c r="I2" s="60">
        <v>50</v>
      </c>
      <c r="J2" s="60">
        <v>764.5</v>
      </c>
      <c r="K2" s="61">
        <f>I2*J2</f>
        <v>38225</v>
      </c>
      <c r="L2" s="28" t="s">
        <v>16</v>
      </c>
      <c r="M2" s="28"/>
      <c r="N2" s="28"/>
      <c r="O2" s="27" t="s">
        <v>646</v>
      </c>
    </row>
    <row r="3" spans="1:15" ht="37.5">
      <c r="A3" s="27" t="s">
        <v>13</v>
      </c>
      <c r="B3" s="62">
        <v>3</v>
      </c>
      <c r="C3" s="193" t="s">
        <v>121</v>
      </c>
      <c r="D3" s="35" t="s">
        <v>35</v>
      </c>
      <c r="E3" s="28" t="s">
        <v>652</v>
      </c>
      <c r="F3" s="28" t="s">
        <v>108</v>
      </c>
      <c r="G3" s="60" t="s">
        <v>119</v>
      </c>
      <c r="H3" s="60">
        <v>50</v>
      </c>
      <c r="I3" s="60"/>
      <c r="J3" s="60"/>
      <c r="K3" s="61">
        <f t="shared" ref="K3" si="0">I3*J3</f>
        <v>0</v>
      </c>
      <c r="L3" s="28" t="s">
        <v>16</v>
      </c>
      <c r="M3" s="28"/>
      <c r="N3" s="28"/>
      <c r="O3" s="27" t="s">
        <v>646</v>
      </c>
    </row>
    <row r="4" spans="1:15">
      <c r="A4" s="27"/>
      <c r="B4" s="62"/>
      <c r="C4" s="193"/>
      <c r="D4" s="35"/>
      <c r="E4" s="30"/>
      <c r="F4" s="28"/>
      <c r="G4" s="60"/>
      <c r="H4" s="60"/>
      <c r="I4" s="60"/>
      <c r="J4" s="60"/>
      <c r="K4" s="61">
        <f>I4*J4</f>
        <v>0</v>
      </c>
      <c r="L4" s="28"/>
      <c r="M4" s="28"/>
      <c r="N4" s="28"/>
      <c r="O4" s="27"/>
    </row>
    <row r="5" spans="1:15">
      <c r="A5" s="28"/>
      <c r="B5" s="62"/>
      <c r="C5" s="193"/>
      <c r="D5" s="28"/>
      <c r="E5" s="28"/>
      <c r="F5" s="28"/>
      <c r="G5" s="60"/>
      <c r="H5" s="60"/>
      <c r="I5" s="60"/>
      <c r="J5" s="60"/>
      <c r="K5" s="61">
        <f>I5*J5</f>
        <v>0</v>
      </c>
      <c r="L5" s="28"/>
      <c r="M5" s="28"/>
      <c r="N5" s="28"/>
      <c r="O5" s="28"/>
    </row>
    <row r="6" spans="1:15">
      <c r="A6" s="28"/>
      <c r="B6" s="62"/>
      <c r="C6" s="210"/>
      <c r="D6" s="7"/>
      <c r="E6" s="7"/>
      <c r="F6" s="7"/>
      <c r="G6" s="98"/>
      <c r="H6" s="64">
        <f>H2+H3+H4+H5</f>
        <v>100</v>
      </c>
      <c r="I6" s="64">
        <f>I2+I3+I4+I5</f>
        <v>50</v>
      </c>
      <c r="J6" s="64"/>
      <c r="K6" s="65">
        <f>K2+K3+K4+K5</f>
        <v>38225</v>
      </c>
      <c r="L6" s="28"/>
      <c r="M6" s="28"/>
      <c r="N6" s="28"/>
      <c r="O6" s="28"/>
    </row>
    <row r="7" spans="1:15" s="123" customFormat="1" ht="37.5">
      <c r="A7" s="125" t="s">
        <v>29</v>
      </c>
      <c r="B7" s="126">
        <v>3</v>
      </c>
      <c r="C7" s="189" t="s">
        <v>206</v>
      </c>
      <c r="D7" s="125" t="s">
        <v>43</v>
      </c>
      <c r="E7" s="125" t="s">
        <v>319</v>
      </c>
      <c r="F7" s="125" t="s">
        <v>108</v>
      </c>
      <c r="G7" s="128" t="s">
        <v>116</v>
      </c>
      <c r="H7" s="128">
        <v>30</v>
      </c>
      <c r="I7" s="128">
        <v>30</v>
      </c>
      <c r="J7" s="128">
        <v>704</v>
      </c>
      <c r="K7" s="129">
        <f t="shared" ref="K7:K14" si="1">I7*J7</f>
        <v>21120</v>
      </c>
      <c r="L7" s="125" t="s">
        <v>31</v>
      </c>
      <c r="M7" s="125"/>
      <c r="N7" s="125"/>
      <c r="O7" s="118" t="s">
        <v>210</v>
      </c>
    </row>
    <row r="8" spans="1:15" s="123" customFormat="1" ht="37.5">
      <c r="A8" s="125" t="s">
        <v>29</v>
      </c>
      <c r="B8" s="126">
        <v>3</v>
      </c>
      <c r="C8" s="189" t="s">
        <v>207</v>
      </c>
      <c r="D8" s="125" t="s">
        <v>43</v>
      </c>
      <c r="E8" s="125" t="s">
        <v>319</v>
      </c>
      <c r="F8" s="125" t="s">
        <v>108</v>
      </c>
      <c r="G8" s="128" t="s">
        <v>116</v>
      </c>
      <c r="H8" s="128">
        <v>30</v>
      </c>
      <c r="I8" s="128"/>
      <c r="J8" s="128"/>
      <c r="K8" s="129">
        <f t="shared" si="1"/>
        <v>0</v>
      </c>
      <c r="L8" s="125" t="s">
        <v>31</v>
      </c>
      <c r="M8" s="125"/>
      <c r="N8" s="125"/>
      <c r="O8" s="118" t="s">
        <v>210</v>
      </c>
    </row>
    <row r="9" spans="1:15" s="123" customFormat="1" ht="37.5">
      <c r="A9" s="125" t="s">
        <v>29</v>
      </c>
      <c r="B9" s="126">
        <v>3</v>
      </c>
      <c r="C9" s="189" t="s">
        <v>208</v>
      </c>
      <c r="D9" s="125" t="s">
        <v>43</v>
      </c>
      <c r="E9" s="125" t="s">
        <v>319</v>
      </c>
      <c r="F9" s="125" t="s">
        <v>108</v>
      </c>
      <c r="G9" s="128" t="s">
        <v>116</v>
      </c>
      <c r="H9" s="128">
        <v>30</v>
      </c>
      <c r="I9" s="128"/>
      <c r="J9" s="128"/>
      <c r="K9" s="129">
        <f t="shared" si="1"/>
        <v>0</v>
      </c>
      <c r="L9" s="125" t="s">
        <v>31</v>
      </c>
      <c r="M9" s="125"/>
      <c r="N9" s="125"/>
      <c r="O9" s="118" t="s">
        <v>210</v>
      </c>
    </row>
    <row r="10" spans="1:15" s="123" customFormat="1" ht="37.5">
      <c r="A10" s="125" t="s">
        <v>29</v>
      </c>
      <c r="B10" s="126">
        <v>3</v>
      </c>
      <c r="C10" s="189" t="s">
        <v>209</v>
      </c>
      <c r="D10" s="125" t="s">
        <v>43</v>
      </c>
      <c r="E10" s="125" t="s">
        <v>319</v>
      </c>
      <c r="F10" s="125" t="s">
        <v>108</v>
      </c>
      <c r="G10" s="128" t="s">
        <v>116</v>
      </c>
      <c r="H10" s="128">
        <v>30</v>
      </c>
      <c r="I10" s="128"/>
      <c r="J10" s="128"/>
      <c r="K10" s="129">
        <f t="shared" si="1"/>
        <v>0</v>
      </c>
      <c r="L10" s="125" t="s">
        <v>31</v>
      </c>
      <c r="M10" s="125"/>
      <c r="N10" s="125"/>
      <c r="O10" s="118" t="s">
        <v>210</v>
      </c>
    </row>
    <row r="11" spans="1:15" s="123" customFormat="1" ht="37.5">
      <c r="A11" s="125" t="s">
        <v>29</v>
      </c>
      <c r="B11" s="126">
        <v>3</v>
      </c>
      <c r="C11" s="189" t="s">
        <v>206</v>
      </c>
      <c r="D11" s="125" t="s">
        <v>43</v>
      </c>
      <c r="E11" s="125" t="s">
        <v>320</v>
      </c>
      <c r="F11" s="125" t="s">
        <v>108</v>
      </c>
      <c r="G11" s="128" t="s">
        <v>116</v>
      </c>
      <c r="H11" s="128">
        <v>30</v>
      </c>
      <c r="I11" s="128">
        <v>30</v>
      </c>
      <c r="J11" s="128">
        <v>704</v>
      </c>
      <c r="K11" s="129">
        <f t="shared" si="1"/>
        <v>21120</v>
      </c>
      <c r="L11" s="125" t="s">
        <v>31</v>
      </c>
      <c r="M11" s="125"/>
      <c r="N11" s="125"/>
      <c r="O11" s="118" t="s">
        <v>210</v>
      </c>
    </row>
    <row r="12" spans="1:15" s="123" customFormat="1" ht="37.5">
      <c r="A12" s="125" t="s">
        <v>29</v>
      </c>
      <c r="B12" s="126">
        <v>3</v>
      </c>
      <c r="C12" s="189" t="s">
        <v>207</v>
      </c>
      <c r="D12" s="125" t="s">
        <v>43</v>
      </c>
      <c r="E12" s="125" t="s">
        <v>320</v>
      </c>
      <c r="F12" s="125" t="s">
        <v>108</v>
      </c>
      <c r="G12" s="128" t="s">
        <v>116</v>
      </c>
      <c r="H12" s="128">
        <v>30</v>
      </c>
      <c r="I12" s="128"/>
      <c r="J12" s="128"/>
      <c r="K12" s="129">
        <f t="shared" si="1"/>
        <v>0</v>
      </c>
      <c r="L12" s="125" t="s">
        <v>31</v>
      </c>
      <c r="M12" s="125"/>
      <c r="N12" s="125"/>
      <c r="O12" s="118" t="s">
        <v>210</v>
      </c>
    </row>
    <row r="13" spans="1:15" s="123" customFormat="1" ht="37.5">
      <c r="A13" s="125" t="s">
        <v>29</v>
      </c>
      <c r="B13" s="126">
        <v>3</v>
      </c>
      <c r="C13" s="189" t="s">
        <v>208</v>
      </c>
      <c r="D13" s="125" t="s">
        <v>43</v>
      </c>
      <c r="E13" s="125" t="s">
        <v>320</v>
      </c>
      <c r="F13" s="125" t="s">
        <v>108</v>
      </c>
      <c r="G13" s="128" t="s">
        <v>116</v>
      </c>
      <c r="H13" s="128">
        <v>30</v>
      </c>
      <c r="I13" s="128"/>
      <c r="J13" s="128"/>
      <c r="K13" s="129">
        <f t="shared" si="1"/>
        <v>0</v>
      </c>
      <c r="L13" s="125" t="s">
        <v>31</v>
      </c>
      <c r="M13" s="125"/>
      <c r="N13" s="125"/>
      <c r="O13" s="118" t="s">
        <v>210</v>
      </c>
    </row>
    <row r="14" spans="1:15" s="123" customFormat="1" ht="37.5">
      <c r="A14" s="125" t="s">
        <v>29</v>
      </c>
      <c r="B14" s="126">
        <v>3</v>
      </c>
      <c r="C14" s="189" t="s">
        <v>209</v>
      </c>
      <c r="D14" s="125" t="s">
        <v>43</v>
      </c>
      <c r="E14" s="125" t="s">
        <v>320</v>
      </c>
      <c r="F14" s="125" t="s">
        <v>108</v>
      </c>
      <c r="G14" s="128" t="s">
        <v>116</v>
      </c>
      <c r="H14" s="128">
        <v>30</v>
      </c>
      <c r="I14" s="128"/>
      <c r="J14" s="128"/>
      <c r="K14" s="129">
        <f t="shared" si="1"/>
        <v>0</v>
      </c>
      <c r="L14" s="125" t="s">
        <v>31</v>
      </c>
      <c r="M14" s="125"/>
      <c r="N14" s="125"/>
      <c r="O14" s="118" t="s">
        <v>210</v>
      </c>
    </row>
    <row r="15" spans="1:15">
      <c r="A15" s="28"/>
      <c r="B15" s="62"/>
      <c r="D15" s="28"/>
      <c r="E15" s="28"/>
      <c r="F15" s="28"/>
      <c r="G15" s="60"/>
      <c r="H15" s="64">
        <f>H7+H8+H9+H10+H11+H12+H13+H14</f>
        <v>240</v>
      </c>
      <c r="I15" s="64">
        <f>I7+I8+I9+I10+I11+I12+I13+I14</f>
        <v>60</v>
      </c>
      <c r="J15" s="64"/>
      <c r="K15" s="65">
        <f>K7+K8+K9+K10+K11+K12+K13+K14</f>
        <v>42240</v>
      </c>
      <c r="L15" s="28"/>
      <c r="M15" s="28"/>
      <c r="N15" s="28"/>
      <c r="O15" s="28"/>
    </row>
    <row r="16" spans="1:15">
      <c r="A16" s="28"/>
      <c r="B16" s="62"/>
      <c r="C16" s="193"/>
      <c r="D16" s="28"/>
      <c r="E16" s="28"/>
      <c r="F16" s="28"/>
      <c r="G16" s="60"/>
      <c r="H16" s="60"/>
      <c r="I16" s="60"/>
      <c r="J16" s="60"/>
      <c r="K16" s="61">
        <f t="shared" ref="K16:K17" si="2">I16*J16</f>
        <v>0</v>
      </c>
      <c r="L16" s="28"/>
      <c r="M16" s="28"/>
      <c r="N16" s="28"/>
      <c r="O16" s="28"/>
    </row>
    <row r="17" spans="1:15">
      <c r="A17" s="28"/>
      <c r="B17" s="62"/>
      <c r="C17" s="193"/>
      <c r="D17" s="28"/>
      <c r="E17" s="28"/>
      <c r="F17" s="28"/>
      <c r="G17" s="60"/>
      <c r="H17" s="60"/>
      <c r="I17" s="60"/>
      <c r="J17" s="60"/>
      <c r="K17" s="61">
        <f t="shared" si="2"/>
        <v>0</v>
      </c>
      <c r="L17" s="28"/>
      <c r="M17" s="28"/>
      <c r="N17" s="28"/>
      <c r="O17" s="28"/>
    </row>
    <row r="18" spans="1:15">
      <c r="A18" s="28"/>
      <c r="B18" s="62"/>
      <c r="C18" s="193"/>
      <c r="D18" s="28"/>
      <c r="E18" s="28"/>
      <c r="F18" s="28"/>
      <c r="G18" s="60"/>
      <c r="H18" s="60"/>
      <c r="I18" s="60"/>
      <c r="J18" s="60"/>
      <c r="K18" s="61">
        <f>I18*J18</f>
        <v>0</v>
      </c>
      <c r="L18" s="28"/>
      <c r="M18" s="28"/>
      <c r="N18" s="28"/>
      <c r="O18" s="28"/>
    </row>
    <row r="19" spans="1:15" ht="19.5">
      <c r="A19" s="28"/>
      <c r="B19" s="62"/>
      <c r="C19" s="193"/>
      <c r="D19" s="28"/>
      <c r="E19" s="28"/>
      <c r="F19" s="28"/>
      <c r="G19" s="60"/>
      <c r="H19" s="64">
        <f>H16+H17+H18</f>
        <v>0</v>
      </c>
      <c r="I19" s="64">
        <f>I16+I17+I18</f>
        <v>0</v>
      </c>
      <c r="J19" s="66"/>
      <c r="K19" s="65">
        <f>K16+K17+K18</f>
        <v>0</v>
      </c>
      <c r="L19" s="28"/>
      <c r="M19" s="28"/>
      <c r="N19" s="28"/>
      <c r="O19" s="28"/>
    </row>
    <row r="20" spans="1:15" ht="37.5">
      <c r="A20" s="27" t="s">
        <v>13</v>
      </c>
      <c r="B20" s="62">
        <v>3</v>
      </c>
      <c r="C20" s="193" t="s">
        <v>154</v>
      </c>
      <c r="D20" s="28" t="s">
        <v>32</v>
      </c>
      <c r="E20" s="28" t="s">
        <v>653</v>
      </c>
      <c r="F20" s="28" t="s">
        <v>108</v>
      </c>
      <c r="G20" s="60" t="s">
        <v>119</v>
      </c>
      <c r="H20" s="60">
        <v>50</v>
      </c>
      <c r="I20" s="60">
        <v>50</v>
      </c>
      <c r="J20" s="60">
        <v>743.16</v>
      </c>
      <c r="K20" s="61">
        <f t="shared" ref="K20:K21" si="3">I20*J20</f>
        <v>37158</v>
      </c>
      <c r="L20" s="28" t="s">
        <v>16</v>
      </c>
      <c r="M20" s="28"/>
      <c r="N20" s="28"/>
      <c r="O20" s="27" t="s">
        <v>644</v>
      </c>
    </row>
    <row r="21" spans="1:15" ht="37.5">
      <c r="A21" s="27" t="s">
        <v>13</v>
      </c>
      <c r="B21" s="62">
        <v>3</v>
      </c>
      <c r="C21" s="193" t="s">
        <v>157</v>
      </c>
      <c r="D21" s="28" t="s">
        <v>32</v>
      </c>
      <c r="E21" s="28" t="s">
        <v>653</v>
      </c>
      <c r="F21" s="28" t="s">
        <v>108</v>
      </c>
      <c r="G21" s="60" t="s">
        <v>119</v>
      </c>
      <c r="H21" s="60">
        <v>50</v>
      </c>
      <c r="I21" s="60"/>
      <c r="J21" s="60"/>
      <c r="K21" s="61">
        <f t="shared" si="3"/>
        <v>0</v>
      </c>
      <c r="L21" s="28" t="s">
        <v>16</v>
      </c>
      <c r="M21" s="28"/>
      <c r="N21" s="28"/>
      <c r="O21" s="27" t="s">
        <v>645</v>
      </c>
    </row>
    <row r="22" spans="1:15" s="123" customFormat="1" ht="37.5">
      <c r="A22" s="118" t="s">
        <v>13</v>
      </c>
      <c r="B22" s="126">
        <v>3</v>
      </c>
      <c r="C22" s="189" t="s">
        <v>154</v>
      </c>
      <c r="D22" s="125" t="s">
        <v>150</v>
      </c>
      <c r="E22" s="125" t="s">
        <v>194</v>
      </c>
      <c r="F22" s="125" t="s">
        <v>108</v>
      </c>
      <c r="G22" s="128" t="s">
        <v>116</v>
      </c>
      <c r="H22" s="128">
        <v>15</v>
      </c>
      <c r="I22" s="128">
        <v>15</v>
      </c>
      <c r="J22" s="128">
        <v>308</v>
      </c>
      <c r="K22" s="129">
        <f t="shared" ref="K22:K23" si="4">I22*J22</f>
        <v>4620</v>
      </c>
      <c r="L22" s="125" t="s">
        <v>176</v>
      </c>
      <c r="M22" s="125"/>
      <c r="N22" s="125"/>
      <c r="O22" s="118" t="s">
        <v>152</v>
      </c>
    </row>
    <row r="23" spans="1:15" s="123" customFormat="1" ht="37.5">
      <c r="A23" s="118" t="s">
        <v>13</v>
      </c>
      <c r="B23" s="126">
        <v>3</v>
      </c>
      <c r="C23" s="189" t="s">
        <v>157</v>
      </c>
      <c r="D23" s="125" t="s">
        <v>150</v>
      </c>
      <c r="E23" s="125" t="s">
        <v>194</v>
      </c>
      <c r="F23" s="125" t="s">
        <v>108</v>
      </c>
      <c r="G23" s="128" t="s">
        <v>116</v>
      </c>
      <c r="H23" s="128">
        <v>15</v>
      </c>
      <c r="I23" s="128"/>
      <c r="J23" s="128"/>
      <c r="K23" s="129">
        <f t="shared" si="4"/>
        <v>0</v>
      </c>
      <c r="L23" s="125" t="s">
        <v>176</v>
      </c>
      <c r="M23" s="125"/>
      <c r="N23" s="125"/>
      <c r="O23" s="118" t="s">
        <v>152</v>
      </c>
    </row>
    <row r="24" spans="1:15">
      <c r="A24" s="28"/>
      <c r="B24" s="62"/>
      <c r="C24" s="193"/>
      <c r="D24" s="28"/>
      <c r="E24" s="28"/>
      <c r="F24" s="28"/>
      <c r="G24" s="60"/>
      <c r="H24" s="64">
        <f>H20+H21+H22+H23</f>
        <v>130</v>
      </c>
      <c r="I24" s="64">
        <f>I20+I21+I22+I23</f>
        <v>65</v>
      </c>
      <c r="J24" s="64"/>
      <c r="K24" s="65">
        <f>K20+K21+K22+K23</f>
        <v>41778</v>
      </c>
      <c r="L24" s="28"/>
      <c r="M24" s="28"/>
      <c r="N24" s="28"/>
      <c r="O24" s="28"/>
    </row>
    <row r="25" spans="1:15" s="123" customFormat="1" ht="37.5">
      <c r="A25" s="125" t="s">
        <v>29</v>
      </c>
      <c r="B25" s="126">
        <v>3</v>
      </c>
      <c r="C25" s="189" t="s">
        <v>154</v>
      </c>
      <c r="D25" s="125" t="s">
        <v>75</v>
      </c>
      <c r="E25" s="125" t="s">
        <v>319</v>
      </c>
      <c r="F25" s="125" t="s">
        <v>108</v>
      </c>
      <c r="G25" s="128" t="s">
        <v>116</v>
      </c>
      <c r="H25" s="128">
        <v>30</v>
      </c>
      <c r="I25" s="128">
        <v>30</v>
      </c>
      <c r="J25" s="128">
        <v>416</v>
      </c>
      <c r="K25" s="129">
        <f t="shared" ref="K25:K54" si="5">I25*J25</f>
        <v>12480</v>
      </c>
      <c r="L25" s="125" t="s">
        <v>31</v>
      </c>
      <c r="M25" s="125"/>
      <c r="N25" s="125"/>
      <c r="O25" s="118" t="s">
        <v>86</v>
      </c>
    </row>
    <row r="26" spans="1:15" s="123" customFormat="1" ht="37.5">
      <c r="A26" s="125" t="s">
        <v>29</v>
      </c>
      <c r="B26" s="126">
        <v>3</v>
      </c>
      <c r="C26" s="189" t="s">
        <v>157</v>
      </c>
      <c r="D26" s="125" t="s">
        <v>75</v>
      </c>
      <c r="E26" s="125" t="s">
        <v>319</v>
      </c>
      <c r="F26" s="125" t="s">
        <v>108</v>
      </c>
      <c r="G26" s="128" t="s">
        <v>116</v>
      </c>
      <c r="H26" s="128">
        <v>30</v>
      </c>
      <c r="I26" s="128"/>
      <c r="J26" s="128"/>
      <c r="K26" s="129">
        <f t="shared" si="5"/>
        <v>0</v>
      </c>
      <c r="L26" s="125" t="s">
        <v>31</v>
      </c>
      <c r="M26" s="125"/>
      <c r="N26" s="125"/>
      <c r="O26" s="118" t="s">
        <v>86</v>
      </c>
    </row>
    <row r="27" spans="1:15" s="123" customFormat="1" ht="37.5">
      <c r="A27" s="125" t="s">
        <v>29</v>
      </c>
      <c r="B27" s="126">
        <v>3</v>
      </c>
      <c r="C27" s="189" t="s">
        <v>154</v>
      </c>
      <c r="D27" s="125" t="s">
        <v>75</v>
      </c>
      <c r="E27" s="125" t="s">
        <v>320</v>
      </c>
      <c r="F27" s="125" t="s">
        <v>108</v>
      </c>
      <c r="G27" s="128" t="s">
        <v>116</v>
      </c>
      <c r="H27" s="128">
        <v>30</v>
      </c>
      <c r="I27" s="128">
        <v>30</v>
      </c>
      <c r="J27" s="128">
        <v>416</v>
      </c>
      <c r="K27" s="129">
        <f t="shared" si="5"/>
        <v>12480</v>
      </c>
      <c r="L27" s="125" t="s">
        <v>31</v>
      </c>
      <c r="M27" s="125"/>
      <c r="N27" s="125"/>
      <c r="O27" s="118" t="s">
        <v>86</v>
      </c>
    </row>
    <row r="28" spans="1:15" s="123" customFormat="1" ht="37.5">
      <c r="A28" s="125" t="s">
        <v>29</v>
      </c>
      <c r="B28" s="126">
        <v>3</v>
      </c>
      <c r="C28" s="189" t="s">
        <v>157</v>
      </c>
      <c r="D28" s="125" t="s">
        <v>75</v>
      </c>
      <c r="E28" s="125" t="s">
        <v>320</v>
      </c>
      <c r="F28" s="125" t="s">
        <v>108</v>
      </c>
      <c r="G28" s="128" t="s">
        <v>116</v>
      </c>
      <c r="H28" s="128">
        <v>30</v>
      </c>
      <c r="I28" s="128"/>
      <c r="J28" s="128"/>
      <c r="K28" s="129">
        <f t="shared" si="5"/>
        <v>0</v>
      </c>
      <c r="L28" s="125" t="s">
        <v>31</v>
      </c>
      <c r="M28" s="125"/>
      <c r="N28" s="125"/>
      <c r="O28" s="118" t="s">
        <v>86</v>
      </c>
    </row>
    <row r="29" spans="1:15">
      <c r="A29" s="28"/>
      <c r="B29" s="62"/>
      <c r="C29" s="193"/>
      <c r="D29" s="28"/>
      <c r="E29" s="28"/>
      <c r="F29" s="28"/>
      <c r="G29" s="60"/>
      <c r="H29" s="64">
        <f>H25+H26+H27+H28</f>
        <v>120</v>
      </c>
      <c r="I29" s="64">
        <f>I25+I26+I27+I28</f>
        <v>60</v>
      </c>
      <c r="J29" s="64"/>
      <c r="K29" s="65">
        <f>K25+K26+K27+K28</f>
        <v>24960</v>
      </c>
      <c r="L29" s="28"/>
      <c r="M29" s="28"/>
      <c r="N29" s="28"/>
      <c r="O29" s="28"/>
    </row>
    <row r="30" spans="1:15">
      <c r="A30" s="28"/>
      <c r="B30" s="62"/>
      <c r="C30" s="193"/>
      <c r="D30" s="28"/>
      <c r="E30" s="28"/>
      <c r="F30" s="28"/>
      <c r="G30" s="60"/>
      <c r="H30" s="60"/>
      <c r="I30" s="60"/>
      <c r="J30" s="60"/>
      <c r="K30" s="61">
        <f>I30*J30</f>
        <v>0</v>
      </c>
      <c r="L30" s="28"/>
      <c r="M30" s="28"/>
      <c r="N30" s="28"/>
      <c r="O30" s="28"/>
    </row>
    <row r="31" spans="1:15">
      <c r="A31" s="7"/>
      <c r="B31" s="98"/>
      <c r="C31" s="210"/>
      <c r="D31" s="7"/>
      <c r="E31" s="7"/>
      <c r="F31" s="7"/>
      <c r="G31" s="98"/>
      <c r="H31" s="98"/>
      <c r="I31" s="98"/>
      <c r="J31" s="98"/>
      <c r="K31" s="61">
        <f t="shared" si="5"/>
        <v>0</v>
      </c>
      <c r="L31" s="7"/>
      <c r="M31" s="7"/>
      <c r="N31" s="7"/>
      <c r="O31" s="7"/>
    </row>
    <row r="32" spans="1:15">
      <c r="A32" s="7"/>
      <c r="B32" s="98"/>
      <c r="C32" s="210"/>
      <c r="D32" s="7"/>
      <c r="E32" s="7"/>
      <c r="F32" s="7"/>
      <c r="G32" s="98"/>
      <c r="H32" s="98"/>
      <c r="I32" s="98"/>
      <c r="J32" s="98"/>
      <c r="K32" s="61">
        <f t="shared" si="5"/>
        <v>0</v>
      </c>
      <c r="L32" s="7"/>
      <c r="M32" s="7"/>
      <c r="N32" s="7"/>
      <c r="O32" s="7"/>
    </row>
    <row r="33" spans="1:15">
      <c r="A33" s="28"/>
      <c r="B33" s="62"/>
      <c r="C33" s="193"/>
      <c r="D33" s="28"/>
      <c r="E33" s="28"/>
      <c r="F33" s="28"/>
      <c r="G33" s="60"/>
      <c r="H33" s="60"/>
      <c r="I33" s="60"/>
      <c r="J33" s="60"/>
      <c r="K33" s="61">
        <f t="shared" si="5"/>
        <v>0</v>
      </c>
      <c r="L33" s="28"/>
      <c r="M33" s="28"/>
      <c r="N33" s="28"/>
      <c r="O33" s="27"/>
    </row>
    <row r="34" spans="1:15">
      <c r="A34" s="28"/>
      <c r="B34" s="62"/>
      <c r="C34" s="193"/>
      <c r="D34" s="28"/>
      <c r="E34" s="28"/>
      <c r="F34" s="28"/>
      <c r="G34" s="60"/>
      <c r="H34" s="60"/>
      <c r="I34" s="60"/>
      <c r="J34" s="60"/>
      <c r="K34" s="61">
        <f t="shared" si="5"/>
        <v>0</v>
      </c>
      <c r="L34" s="28"/>
      <c r="M34" s="28"/>
      <c r="N34" s="28"/>
      <c r="O34" s="27"/>
    </row>
    <row r="35" spans="1:15">
      <c r="A35" s="28"/>
      <c r="B35" s="62"/>
      <c r="C35" s="193"/>
      <c r="D35" s="28"/>
      <c r="E35" s="28"/>
      <c r="F35" s="28"/>
      <c r="G35" s="60"/>
      <c r="H35" s="64">
        <f>H30+H33+H34</f>
        <v>0</v>
      </c>
      <c r="I35" s="64">
        <f>I30+I33+I34</f>
        <v>0</v>
      </c>
      <c r="J35" s="64"/>
      <c r="K35" s="65">
        <f>K30+K33+K34</f>
        <v>0</v>
      </c>
      <c r="L35" s="28"/>
      <c r="M35" s="28"/>
      <c r="N35" s="28"/>
      <c r="O35" s="28"/>
    </row>
    <row r="36" spans="1:15" ht="37.5">
      <c r="A36" s="27" t="s">
        <v>13</v>
      </c>
      <c r="B36" s="62">
        <v>3</v>
      </c>
      <c r="C36" s="193" t="s">
        <v>216</v>
      </c>
      <c r="D36" s="28" t="s">
        <v>158</v>
      </c>
      <c r="E36" s="28" t="s">
        <v>596</v>
      </c>
      <c r="F36" s="28" t="s">
        <v>108</v>
      </c>
      <c r="G36" s="60" t="s">
        <v>119</v>
      </c>
      <c r="H36" s="60">
        <v>50</v>
      </c>
      <c r="I36" s="60">
        <v>50</v>
      </c>
      <c r="J36" s="60">
        <v>723.14</v>
      </c>
      <c r="K36" s="61">
        <f t="shared" ref="K36" si="6">I36*J36</f>
        <v>36157</v>
      </c>
      <c r="L36" s="28" t="s">
        <v>16</v>
      </c>
      <c r="M36" s="28"/>
      <c r="N36" s="28"/>
      <c r="O36" s="27" t="s">
        <v>649</v>
      </c>
    </row>
    <row r="37" spans="1:15" ht="37.5">
      <c r="A37" s="27" t="s">
        <v>13</v>
      </c>
      <c r="B37" s="62">
        <v>3</v>
      </c>
      <c r="C37" s="193" t="s">
        <v>217</v>
      </c>
      <c r="D37" s="28" t="s">
        <v>158</v>
      </c>
      <c r="E37" s="28" t="s">
        <v>596</v>
      </c>
      <c r="F37" s="28" t="s">
        <v>108</v>
      </c>
      <c r="G37" s="60" t="s">
        <v>119</v>
      </c>
      <c r="H37" s="60">
        <v>50</v>
      </c>
      <c r="I37" s="60"/>
      <c r="J37" s="60"/>
      <c r="K37" s="61">
        <f t="shared" si="5"/>
        <v>0</v>
      </c>
      <c r="L37" s="28" t="s">
        <v>16</v>
      </c>
      <c r="M37" s="28"/>
      <c r="N37" s="28"/>
      <c r="O37" s="27" t="s">
        <v>648</v>
      </c>
    </row>
    <row r="38" spans="1:15">
      <c r="A38" s="27"/>
      <c r="B38" s="62"/>
      <c r="C38" s="193"/>
      <c r="D38" s="28"/>
      <c r="E38" s="28"/>
      <c r="F38" s="28"/>
      <c r="G38" s="60"/>
      <c r="H38" s="60"/>
      <c r="I38" s="60"/>
      <c r="J38" s="60"/>
      <c r="K38" s="61">
        <f t="shared" si="5"/>
        <v>0</v>
      </c>
      <c r="L38" s="28"/>
      <c r="M38" s="28"/>
      <c r="N38" s="28"/>
      <c r="O38" s="28"/>
    </row>
    <row r="39" spans="1:15">
      <c r="A39" s="27"/>
      <c r="B39" s="62"/>
      <c r="C39" s="193"/>
      <c r="D39" s="28"/>
      <c r="E39" s="28"/>
      <c r="F39" s="28"/>
      <c r="G39" s="60"/>
      <c r="H39" s="60"/>
      <c r="I39" s="60"/>
      <c r="J39" s="60"/>
      <c r="K39" s="61">
        <f t="shared" si="5"/>
        <v>0</v>
      </c>
      <c r="L39" s="28"/>
      <c r="M39" s="28"/>
      <c r="N39" s="28"/>
      <c r="O39" s="28"/>
    </row>
    <row r="40" spans="1:15">
      <c r="A40" s="28"/>
      <c r="B40" s="62"/>
      <c r="C40" s="193"/>
      <c r="D40" s="28"/>
      <c r="E40" s="28"/>
      <c r="F40" s="28"/>
      <c r="G40" s="60"/>
      <c r="H40" s="64">
        <f>H36+H37+H38+H39</f>
        <v>100</v>
      </c>
      <c r="I40" s="64">
        <f>I36+I37+I38+I39</f>
        <v>50</v>
      </c>
      <c r="J40" s="64"/>
      <c r="K40" s="65">
        <f>K36+K37+K38+K39</f>
        <v>36157</v>
      </c>
      <c r="L40" s="28"/>
      <c r="M40" s="28"/>
      <c r="N40" s="28"/>
      <c r="O40" s="28"/>
    </row>
    <row r="41" spans="1:15" s="123" customFormat="1" ht="37.5">
      <c r="A41" s="125" t="s">
        <v>29</v>
      </c>
      <c r="B41" s="126">
        <v>3</v>
      </c>
      <c r="C41" s="189" t="s">
        <v>216</v>
      </c>
      <c r="D41" s="125" t="s">
        <v>30</v>
      </c>
      <c r="E41" s="125" t="s">
        <v>319</v>
      </c>
      <c r="F41" s="125" t="s">
        <v>108</v>
      </c>
      <c r="G41" s="128" t="s">
        <v>116</v>
      </c>
      <c r="H41" s="128">
        <v>30</v>
      </c>
      <c r="I41" s="128">
        <v>30</v>
      </c>
      <c r="J41" s="128">
        <v>416</v>
      </c>
      <c r="K41" s="129">
        <f>J41*I41</f>
        <v>12480</v>
      </c>
      <c r="L41" s="125" t="s">
        <v>31</v>
      </c>
      <c r="M41" s="125"/>
      <c r="N41" s="125"/>
      <c r="O41" s="118" t="s">
        <v>86</v>
      </c>
    </row>
    <row r="42" spans="1:15" s="123" customFormat="1" ht="37.5">
      <c r="A42" s="125" t="s">
        <v>29</v>
      </c>
      <c r="B42" s="126">
        <v>3</v>
      </c>
      <c r="C42" s="189" t="s">
        <v>217</v>
      </c>
      <c r="D42" s="125" t="s">
        <v>30</v>
      </c>
      <c r="E42" s="125" t="s">
        <v>319</v>
      </c>
      <c r="F42" s="125" t="s">
        <v>108</v>
      </c>
      <c r="G42" s="128" t="s">
        <v>116</v>
      </c>
      <c r="H42" s="128">
        <v>30</v>
      </c>
      <c r="I42" s="128"/>
      <c r="J42" s="128"/>
      <c r="K42" s="129">
        <f t="shared" ref="K42:K44" si="7">I42*J42</f>
        <v>0</v>
      </c>
      <c r="L42" s="125" t="s">
        <v>31</v>
      </c>
      <c r="M42" s="125"/>
      <c r="N42" s="125"/>
      <c r="O42" s="118" t="s">
        <v>86</v>
      </c>
    </row>
    <row r="43" spans="1:15" s="123" customFormat="1" ht="37.5">
      <c r="A43" s="125" t="s">
        <v>29</v>
      </c>
      <c r="B43" s="126">
        <v>3</v>
      </c>
      <c r="C43" s="189" t="s">
        <v>216</v>
      </c>
      <c r="D43" s="125" t="s">
        <v>30</v>
      </c>
      <c r="E43" s="125" t="s">
        <v>320</v>
      </c>
      <c r="F43" s="125" t="s">
        <v>108</v>
      </c>
      <c r="G43" s="128" t="s">
        <v>116</v>
      </c>
      <c r="H43" s="128">
        <v>30</v>
      </c>
      <c r="I43" s="128">
        <v>30</v>
      </c>
      <c r="J43" s="128">
        <v>416</v>
      </c>
      <c r="K43" s="129">
        <f t="shared" si="7"/>
        <v>12480</v>
      </c>
      <c r="L43" s="125" t="s">
        <v>31</v>
      </c>
      <c r="M43" s="125"/>
      <c r="N43" s="125"/>
      <c r="O43" s="118" t="s">
        <v>86</v>
      </c>
    </row>
    <row r="44" spans="1:15" s="123" customFormat="1" ht="37.5">
      <c r="A44" s="125" t="s">
        <v>29</v>
      </c>
      <c r="B44" s="126">
        <v>3</v>
      </c>
      <c r="C44" s="189" t="s">
        <v>217</v>
      </c>
      <c r="D44" s="125" t="s">
        <v>30</v>
      </c>
      <c r="E44" s="125" t="s">
        <v>320</v>
      </c>
      <c r="F44" s="125" t="s">
        <v>108</v>
      </c>
      <c r="G44" s="128" t="s">
        <v>116</v>
      </c>
      <c r="H44" s="128">
        <v>30</v>
      </c>
      <c r="I44" s="128"/>
      <c r="J44" s="128"/>
      <c r="K44" s="129">
        <f t="shared" si="7"/>
        <v>0</v>
      </c>
      <c r="L44" s="125" t="s">
        <v>31</v>
      </c>
      <c r="M44" s="125"/>
      <c r="N44" s="125"/>
      <c r="O44" s="118" t="s">
        <v>86</v>
      </c>
    </row>
    <row r="45" spans="1:15">
      <c r="A45" s="28"/>
      <c r="B45" s="62"/>
      <c r="C45" s="193"/>
      <c r="D45" s="28"/>
      <c r="E45" s="28"/>
      <c r="F45" s="28"/>
      <c r="G45" s="60"/>
      <c r="H45" s="64">
        <f>H41+H42+H43+H44</f>
        <v>120</v>
      </c>
      <c r="I45" s="64">
        <f>I41+I42+I43+I44</f>
        <v>60</v>
      </c>
      <c r="J45" s="64"/>
      <c r="K45" s="65">
        <f>K41+K42+K43+K44</f>
        <v>24960</v>
      </c>
      <c r="L45" s="28"/>
      <c r="M45" s="28"/>
      <c r="N45" s="28"/>
      <c r="O45" s="28"/>
    </row>
    <row r="46" spans="1:15" ht="37.5">
      <c r="A46" s="27" t="s">
        <v>13</v>
      </c>
      <c r="B46" s="62">
        <v>3</v>
      </c>
      <c r="C46" s="193" t="s">
        <v>78</v>
      </c>
      <c r="D46" s="28" t="s">
        <v>76</v>
      </c>
      <c r="E46" s="28" t="s">
        <v>596</v>
      </c>
      <c r="F46" s="28" t="s">
        <v>108</v>
      </c>
      <c r="G46" s="60" t="s">
        <v>119</v>
      </c>
      <c r="H46" s="60">
        <v>50</v>
      </c>
      <c r="I46" s="60">
        <v>50</v>
      </c>
      <c r="J46" s="60">
        <v>709.06</v>
      </c>
      <c r="K46" s="61">
        <f t="shared" si="5"/>
        <v>35453</v>
      </c>
      <c r="L46" s="28" t="s">
        <v>16</v>
      </c>
      <c r="M46" s="28"/>
      <c r="N46" s="28"/>
      <c r="O46" s="27" t="s">
        <v>650</v>
      </c>
    </row>
    <row r="47" spans="1:15" ht="37.5">
      <c r="A47" s="27" t="s">
        <v>13</v>
      </c>
      <c r="B47" s="62">
        <v>3</v>
      </c>
      <c r="C47" s="193" t="s">
        <v>78</v>
      </c>
      <c r="D47" s="28" t="s">
        <v>76</v>
      </c>
      <c r="E47" s="28" t="s">
        <v>596</v>
      </c>
      <c r="F47" s="28" t="s">
        <v>108</v>
      </c>
      <c r="G47" s="60" t="s">
        <v>119</v>
      </c>
      <c r="H47" s="60">
        <v>50</v>
      </c>
      <c r="I47" s="60"/>
      <c r="J47" s="60"/>
      <c r="K47" s="61">
        <f t="shared" si="5"/>
        <v>0</v>
      </c>
      <c r="L47" s="28" t="s">
        <v>16</v>
      </c>
      <c r="M47" s="28"/>
      <c r="N47" s="28"/>
      <c r="O47" s="27" t="s">
        <v>650</v>
      </c>
    </row>
    <row r="48" spans="1:15">
      <c r="A48" s="28"/>
      <c r="B48" s="62"/>
      <c r="C48" s="193"/>
      <c r="D48" s="28"/>
      <c r="E48" s="28"/>
      <c r="F48" s="28"/>
      <c r="G48" s="60"/>
      <c r="H48" s="60"/>
      <c r="I48" s="60"/>
      <c r="J48" s="60"/>
      <c r="K48" s="61">
        <f t="shared" si="5"/>
        <v>0</v>
      </c>
      <c r="L48" s="28"/>
      <c r="M48" s="28"/>
      <c r="N48" s="28"/>
      <c r="O48" s="28"/>
    </row>
    <row r="49" spans="1:15">
      <c r="A49" s="28"/>
      <c r="B49" s="62"/>
      <c r="C49" s="193"/>
      <c r="D49" s="28"/>
      <c r="E49" s="28"/>
      <c r="F49" s="28"/>
      <c r="G49" s="60"/>
      <c r="H49" s="60"/>
      <c r="I49" s="60"/>
      <c r="J49" s="60"/>
      <c r="K49" s="61">
        <f t="shared" si="5"/>
        <v>0</v>
      </c>
      <c r="L49" s="28"/>
      <c r="M49" s="28"/>
      <c r="N49" s="28"/>
      <c r="O49" s="28"/>
    </row>
    <row r="50" spans="1:15">
      <c r="A50" s="28"/>
      <c r="B50" s="62"/>
      <c r="C50" s="193"/>
      <c r="D50" s="28"/>
      <c r="E50" s="28"/>
      <c r="F50" s="28"/>
      <c r="G50" s="60"/>
      <c r="H50" s="64">
        <f>H46+H47+H48+H49</f>
        <v>100</v>
      </c>
      <c r="I50" s="64">
        <f>I46+I47+I48+I49</f>
        <v>50</v>
      </c>
      <c r="J50" s="64"/>
      <c r="K50" s="65">
        <f>K46+K47+K48+K49</f>
        <v>35453</v>
      </c>
      <c r="L50" s="28"/>
      <c r="M50" s="28"/>
      <c r="N50" s="28"/>
      <c r="O50" s="28"/>
    </row>
    <row r="51" spans="1:15" s="123" customFormat="1" ht="56.25">
      <c r="A51" s="125" t="s">
        <v>29</v>
      </c>
      <c r="B51" s="126">
        <v>3</v>
      </c>
      <c r="C51" s="189" t="s">
        <v>78</v>
      </c>
      <c r="D51" s="125" t="s">
        <v>213</v>
      </c>
      <c r="E51" s="125" t="s">
        <v>319</v>
      </c>
      <c r="F51" s="125" t="s">
        <v>108</v>
      </c>
      <c r="G51" s="128" t="s">
        <v>116</v>
      </c>
      <c r="H51" s="128">
        <v>30</v>
      </c>
      <c r="I51" s="128">
        <v>30</v>
      </c>
      <c r="J51" s="128">
        <v>416</v>
      </c>
      <c r="K51" s="129">
        <f t="shared" si="5"/>
        <v>12480</v>
      </c>
      <c r="L51" s="125" t="s">
        <v>31</v>
      </c>
      <c r="M51" s="125"/>
      <c r="N51" s="125"/>
      <c r="O51" s="118" t="s">
        <v>86</v>
      </c>
    </row>
    <row r="52" spans="1:15" s="123" customFormat="1" ht="56.25">
      <c r="A52" s="125" t="s">
        <v>29</v>
      </c>
      <c r="B52" s="126">
        <v>3</v>
      </c>
      <c r="C52" s="189" t="s">
        <v>78</v>
      </c>
      <c r="D52" s="125" t="s">
        <v>213</v>
      </c>
      <c r="E52" s="125" t="s">
        <v>319</v>
      </c>
      <c r="F52" s="125" t="s">
        <v>108</v>
      </c>
      <c r="G52" s="128" t="s">
        <v>116</v>
      </c>
      <c r="H52" s="128">
        <v>30</v>
      </c>
      <c r="I52" s="128"/>
      <c r="J52" s="128"/>
      <c r="K52" s="129">
        <f t="shared" si="5"/>
        <v>0</v>
      </c>
      <c r="L52" s="125" t="s">
        <v>31</v>
      </c>
      <c r="M52" s="125"/>
      <c r="N52" s="125"/>
      <c r="O52" s="118" t="s">
        <v>86</v>
      </c>
    </row>
    <row r="53" spans="1:15" s="123" customFormat="1" ht="37.5">
      <c r="A53" s="125" t="s">
        <v>29</v>
      </c>
      <c r="B53" s="126">
        <v>3</v>
      </c>
      <c r="C53" s="189" t="s">
        <v>78</v>
      </c>
      <c r="D53" s="125" t="s">
        <v>77</v>
      </c>
      <c r="E53" s="125" t="s">
        <v>320</v>
      </c>
      <c r="F53" s="125" t="s">
        <v>108</v>
      </c>
      <c r="G53" s="128" t="s">
        <v>116</v>
      </c>
      <c r="H53" s="128">
        <v>30</v>
      </c>
      <c r="I53" s="128">
        <v>30</v>
      </c>
      <c r="J53" s="128">
        <v>416</v>
      </c>
      <c r="K53" s="129">
        <f t="shared" si="5"/>
        <v>12480</v>
      </c>
      <c r="L53" s="125" t="s">
        <v>31</v>
      </c>
      <c r="M53" s="125"/>
      <c r="N53" s="125"/>
      <c r="O53" s="118" t="s">
        <v>86</v>
      </c>
    </row>
    <row r="54" spans="1:15" s="123" customFormat="1" ht="37.5">
      <c r="A54" s="125" t="s">
        <v>29</v>
      </c>
      <c r="B54" s="126">
        <v>3</v>
      </c>
      <c r="C54" s="189" t="s">
        <v>78</v>
      </c>
      <c r="D54" s="125" t="s">
        <v>77</v>
      </c>
      <c r="E54" s="125" t="s">
        <v>320</v>
      </c>
      <c r="F54" s="125" t="s">
        <v>108</v>
      </c>
      <c r="G54" s="128" t="s">
        <v>116</v>
      </c>
      <c r="H54" s="128">
        <v>30</v>
      </c>
      <c r="I54" s="128"/>
      <c r="J54" s="128"/>
      <c r="K54" s="129">
        <f t="shared" si="5"/>
        <v>0</v>
      </c>
      <c r="L54" s="125" t="s">
        <v>31</v>
      </c>
      <c r="M54" s="125"/>
      <c r="N54" s="125"/>
      <c r="O54" s="118" t="s">
        <v>86</v>
      </c>
    </row>
    <row r="55" spans="1:15">
      <c r="A55" s="28"/>
      <c r="B55" s="62"/>
      <c r="C55" s="193"/>
      <c r="D55" s="28"/>
      <c r="E55" s="28"/>
      <c r="F55" s="28"/>
      <c r="G55" s="60"/>
      <c r="H55" s="64">
        <f>H51+H52+H53+H54</f>
        <v>120</v>
      </c>
      <c r="I55" s="64">
        <f>I51+I52+I53+I54</f>
        <v>60</v>
      </c>
      <c r="J55" s="64"/>
      <c r="K55" s="65">
        <f>K51+K52+K53+K54</f>
        <v>24960</v>
      </c>
      <c r="L55" s="28"/>
      <c r="M55" s="28"/>
      <c r="N55" s="28"/>
      <c r="O55" s="28"/>
    </row>
    <row r="56" spans="1:15" s="123" customFormat="1" ht="56.25">
      <c r="A56" s="125"/>
      <c r="B56" s="126">
        <v>3</v>
      </c>
      <c r="C56" s="189" t="s">
        <v>165</v>
      </c>
      <c r="D56" s="127" t="s">
        <v>166</v>
      </c>
      <c r="E56" s="125" t="s">
        <v>331</v>
      </c>
      <c r="F56" s="125" t="s">
        <v>108</v>
      </c>
      <c r="G56" s="128" t="s">
        <v>171</v>
      </c>
      <c r="H56" s="126">
        <v>10</v>
      </c>
      <c r="I56" s="126">
        <v>10</v>
      </c>
      <c r="J56" s="126">
        <v>252</v>
      </c>
      <c r="K56" s="129">
        <f>I56*J56</f>
        <v>2520</v>
      </c>
      <c r="L56" s="125" t="s">
        <v>177</v>
      </c>
      <c r="M56" s="125"/>
      <c r="N56" s="125"/>
      <c r="O56" s="118" t="s">
        <v>214</v>
      </c>
    </row>
    <row r="57" spans="1:15" s="123" customFormat="1" ht="56.25">
      <c r="A57" s="125"/>
      <c r="B57" s="126">
        <v>3</v>
      </c>
      <c r="C57" s="189" t="s">
        <v>165</v>
      </c>
      <c r="D57" s="127" t="s">
        <v>166</v>
      </c>
      <c r="E57" s="125" t="s">
        <v>192</v>
      </c>
      <c r="F57" s="125" t="s">
        <v>108</v>
      </c>
      <c r="G57" s="128" t="s">
        <v>136</v>
      </c>
      <c r="H57" s="126">
        <v>26</v>
      </c>
      <c r="I57" s="126">
        <v>26</v>
      </c>
      <c r="J57" s="126">
        <v>372</v>
      </c>
      <c r="K57" s="129">
        <f t="shared" ref="K57:K58" si="8">I57*J57</f>
        <v>9672</v>
      </c>
      <c r="L57" s="125" t="s">
        <v>177</v>
      </c>
      <c r="M57" s="125"/>
      <c r="N57" s="125"/>
      <c r="O57" s="118" t="s">
        <v>215</v>
      </c>
    </row>
    <row r="58" spans="1:15" s="123" customFormat="1" ht="56.25">
      <c r="A58" s="125"/>
      <c r="B58" s="126">
        <v>3</v>
      </c>
      <c r="C58" s="189" t="s">
        <v>165</v>
      </c>
      <c r="D58" s="127" t="s">
        <v>166</v>
      </c>
      <c r="E58" s="125" t="s">
        <v>193</v>
      </c>
      <c r="F58" s="125" t="s">
        <v>108</v>
      </c>
      <c r="G58" s="128" t="s">
        <v>136</v>
      </c>
      <c r="H58" s="126">
        <v>29</v>
      </c>
      <c r="I58" s="126">
        <v>29</v>
      </c>
      <c r="J58" s="126">
        <v>372</v>
      </c>
      <c r="K58" s="129">
        <f t="shared" si="8"/>
        <v>10788</v>
      </c>
      <c r="L58" s="125" t="s">
        <v>177</v>
      </c>
      <c r="M58" s="125"/>
      <c r="N58" s="125"/>
      <c r="O58" s="118" t="s">
        <v>215</v>
      </c>
    </row>
    <row r="59" spans="1:15">
      <c r="A59" s="28"/>
      <c r="B59" s="62">
        <v>3</v>
      </c>
      <c r="C59" s="193"/>
      <c r="D59" s="28"/>
      <c r="E59" s="28"/>
      <c r="F59" s="28"/>
      <c r="G59" s="60"/>
      <c r="H59" s="64">
        <f>H56+H57+H58</f>
        <v>65</v>
      </c>
      <c r="I59" s="64">
        <f>I56+I57+I58</f>
        <v>65</v>
      </c>
      <c r="J59" s="64"/>
      <c r="K59" s="65">
        <f>K56+K57+K58</f>
        <v>22980</v>
      </c>
      <c r="L59" s="28"/>
      <c r="M59" s="28"/>
      <c r="N59" s="28"/>
      <c r="O59" s="28"/>
    </row>
    <row r="60" spans="1:15">
      <c r="A60" s="28"/>
      <c r="B60" s="62"/>
      <c r="C60" s="193"/>
      <c r="D60" s="28"/>
      <c r="E60" s="28"/>
      <c r="F60" s="28"/>
      <c r="G60" s="60"/>
      <c r="H60" s="60"/>
      <c r="I60" s="60"/>
      <c r="J60" s="60"/>
      <c r="K60" s="61">
        <f t="shared" ref="K60:K63" si="9">I60*J60</f>
        <v>0</v>
      </c>
      <c r="L60" s="28"/>
      <c r="M60" s="28"/>
      <c r="N60" s="28"/>
      <c r="O60" s="28"/>
    </row>
    <row r="61" spans="1:15">
      <c r="A61" s="28"/>
      <c r="B61" s="62"/>
      <c r="C61" s="193"/>
      <c r="D61" s="28"/>
      <c r="E61" s="28"/>
      <c r="F61" s="28"/>
      <c r="G61" s="60"/>
      <c r="H61" s="60"/>
      <c r="I61" s="60"/>
      <c r="J61" s="60"/>
      <c r="K61" s="61">
        <f t="shared" si="9"/>
        <v>0</v>
      </c>
      <c r="L61" s="28"/>
      <c r="M61" s="28"/>
      <c r="N61" s="28"/>
      <c r="O61" s="28"/>
    </row>
    <row r="62" spans="1:15">
      <c r="A62" s="28"/>
      <c r="B62" s="62"/>
      <c r="C62" s="193"/>
      <c r="D62" s="28"/>
      <c r="E62" s="28"/>
      <c r="F62" s="28"/>
      <c r="G62" s="60"/>
      <c r="H62" s="60"/>
      <c r="I62" s="60"/>
      <c r="J62" s="60"/>
      <c r="K62" s="61">
        <f t="shared" si="9"/>
        <v>0</v>
      </c>
      <c r="L62" s="28"/>
      <c r="M62" s="28"/>
      <c r="N62" s="28"/>
      <c r="O62" s="28"/>
    </row>
    <row r="63" spans="1:15">
      <c r="A63" s="28"/>
      <c r="B63" s="62"/>
      <c r="C63" s="193"/>
      <c r="D63" s="28"/>
      <c r="E63" s="28"/>
      <c r="F63" s="28"/>
      <c r="G63" s="60"/>
      <c r="H63" s="60"/>
      <c r="I63" s="60"/>
      <c r="J63" s="60"/>
      <c r="K63" s="61">
        <f t="shared" si="9"/>
        <v>0</v>
      </c>
      <c r="L63" s="28"/>
      <c r="M63" s="28"/>
      <c r="N63" s="28"/>
      <c r="O63" s="28"/>
    </row>
    <row r="64" spans="1:15">
      <c r="A64" s="28"/>
      <c r="B64" s="60"/>
      <c r="C64" s="193"/>
      <c r="D64" s="28"/>
      <c r="E64" s="28"/>
      <c r="F64" s="28"/>
      <c r="G64" s="60"/>
      <c r="H64" s="62"/>
      <c r="I64" s="62"/>
      <c r="J64" s="62"/>
      <c r="K64" s="61">
        <f t="shared" ref="K64" si="10">J64*I64</f>
        <v>0</v>
      </c>
      <c r="L64" s="28"/>
      <c r="M64" s="28"/>
      <c r="N64" s="28"/>
      <c r="O64" s="28"/>
    </row>
    <row r="65" spans="1:15">
      <c r="A65" s="28"/>
      <c r="B65" s="60"/>
      <c r="C65" s="193"/>
      <c r="D65" s="28"/>
      <c r="E65" s="28"/>
      <c r="F65" s="28"/>
      <c r="G65" s="60"/>
      <c r="H65" s="64">
        <f>H60+H61+H62+H63</f>
        <v>0</v>
      </c>
      <c r="I65" s="64">
        <f>I60+I61+I62+I63</f>
        <v>0</v>
      </c>
      <c r="J65" s="64"/>
      <c r="K65" s="65">
        <f>K60+K61+K62+K63</f>
        <v>0</v>
      </c>
      <c r="L65" s="28"/>
      <c r="M65" s="28"/>
      <c r="N65" s="28"/>
      <c r="O65" s="28"/>
    </row>
    <row r="66" spans="1:15" s="123" customFormat="1" ht="37.5">
      <c r="A66" s="125"/>
      <c r="B66" s="126">
        <v>3</v>
      </c>
      <c r="C66" s="189" t="s">
        <v>174</v>
      </c>
      <c r="D66" s="130" t="s">
        <v>169</v>
      </c>
      <c r="E66" s="125" t="s">
        <v>321</v>
      </c>
      <c r="F66" s="125" t="s">
        <v>108</v>
      </c>
      <c r="G66" s="128" t="s">
        <v>116</v>
      </c>
      <c r="H66" s="126">
        <v>8</v>
      </c>
      <c r="I66" s="126">
        <v>8</v>
      </c>
      <c r="J66" s="126">
        <v>344.85</v>
      </c>
      <c r="K66" s="129">
        <f>J66*I66</f>
        <v>2758.8</v>
      </c>
      <c r="L66" s="125" t="s">
        <v>16</v>
      </c>
      <c r="M66" s="125"/>
      <c r="N66" s="125"/>
      <c r="O66" s="118" t="s">
        <v>181</v>
      </c>
    </row>
    <row r="67" spans="1:15" s="123" customFormat="1" ht="37.5">
      <c r="A67" s="125"/>
      <c r="B67" s="126">
        <v>3</v>
      </c>
      <c r="C67" s="189" t="s">
        <v>175</v>
      </c>
      <c r="D67" s="130" t="s">
        <v>169</v>
      </c>
      <c r="E67" s="125" t="s">
        <v>321</v>
      </c>
      <c r="F67" s="125" t="s">
        <v>108</v>
      </c>
      <c r="G67" s="128" t="s">
        <v>116</v>
      </c>
      <c r="H67" s="126">
        <v>8</v>
      </c>
      <c r="I67" s="126"/>
      <c r="J67" s="126"/>
      <c r="K67" s="129">
        <f>J67*I67</f>
        <v>0</v>
      </c>
      <c r="L67" s="125" t="s">
        <v>16</v>
      </c>
      <c r="M67" s="125"/>
      <c r="N67" s="125"/>
      <c r="O67" s="118" t="s">
        <v>181</v>
      </c>
    </row>
    <row r="68" spans="1:15">
      <c r="A68" s="28"/>
      <c r="B68" s="62"/>
      <c r="C68" s="193"/>
      <c r="D68" s="28"/>
      <c r="E68" s="28"/>
      <c r="F68" s="28"/>
      <c r="G68" s="60"/>
      <c r="H68" s="60"/>
      <c r="I68" s="60"/>
      <c r="J68" s="60"/>
      <c r="K68" s="61">
        <f t="shared" ref="K68:K70" si="11">I68*J68</f>
        <v>0</v>
      </c>
      <c r="L68" s="28"/>
      <c r="M68" s="28"/>
      <c r="N68" s="28"/>
      <c r="O68" s="28"/>
    </row>
    <row r="69" spans="1:15">
      <c r="A69" s="28"/>
      <c r="B69" s="62"/>
      <c r="C69" s="193"/>
      <c r="D69" s="28"/>
      <c r="E69" s="28"/>
      <c r="F69" s="28"/>
      <c r="G69" s="60"/>
      <c r="H69" s="60"/>
      <c r="I69" s="60"/>
      <c r="J69" s="60"/>
      <c r="K69" s="61">
        <f t="shared" si="11"/>
        <v>0</v>
      </c>
      <c r="L69" s="28"/>
      <c r="M69" s="28"/>
      <c r="N69" s="28"/>
      <c r="O69" s="28"/>
    </row>
    <row r="70" spans="1:15">
      <c r="A70" s="28"/>
      <c r="B70" s="62"/>
      <c r="C70" s="193"/>
      <c r="D70" s="28"/>
      <c r="E70" s="28"/>
      <c r="F70" s="28"/>
      <c r="G70" s="60"/>
      <c r="H70" s="60"/>
      <c r="I70" s="60"/>
      <c r="J70" s="60"/>
      <c r="K70" s="61">
        <f t="shared" si="11"/>
        <v>0</v>
      </c>
      <c r="L70" s="28"/>
      <c r="M70" s="28"/>
      <c r="N70" s="28"/>
      <c r="O70" s="28"/>
    </row>
    <row r="71" spans="1:15">
      <c r="A71" s="28"/>
      <c r="B71" s="60"/>
      <c r="C71" s="193"/>
      <c r="D71" s="28"/>
      <c r="E71" s="28"/>
      <c r="F71" s="28"/>
      <c r="G71" s="60"/>
      <c r="H71" s="64">
        <f>H66+H67+H68+H69+H70</f>
        <v>16</v>
      </c>
      <c r="I71" s="64">
        <f>I66+I67+I68+I69+I70</f>
        <v>8</v>
      </c>
      <c r="J71" s="64"/>
      <c r="K71" s="65">
        <f>K66+K67+K68+K69+K70</f>
        <v>2758.8</v>
      </c>
      <c r="L71" s="28"/>
      <c r="M71" s="28"/>
      <c r="N71" s="28"/>
      <c r="O71" s="28"/>
    </row>
    <row r="72" spans="1:15" s="123" customFormat="1" ht="37.5">
      <c r="A72" s="125"/>
      <c r="B72" s="126">
        <v>3</v>
      </c>
      <c r="C72" s="189" t="s">
        <v>178</v>
      </c>
      <c r="D72" s="125" t="s">
        <v>183</v>
      </c>
      <c r="E72" s="125" t="s">
        <v>320</v>
      </c>
      <c r="F72" s="125" t="s">
        <v>108</v>
      </c>
      <c r="G72" s="128" t="s">
        <v>116</v>
      </c>
      <c r="H72" s="126">
        <v>33</v>
      </c>
      <c r="I72" s="126">
        <v>33</v>
      </c>
      <c r="J72" s="126">
        <v>396</v>
      </c>
      <c r="K72" s="129">
        <f t="shared" ref="K72:K75" si="12">J72*I72</f>
        <v>13068</v>
      </c>
      <c r="L72" s="125" t="s">
        <v>31</v>
      </c>
      <c r="M72" s="125"/>
      <c r="N72" s="125"/>
      <c r="O72" s="118" t="s">
        <v>180</v>
      </c>
    </row>
    <row r="73" spans="1:15" s="123" customFormat="1" ht="37.5">
      <c r="A73" s="125"/>
      <c r="B73" s="126">
        <v>3</v>
      </c>
      <c r="C73" s="189" t="s">
        <v>179</v>
      </c>
      <c r="D73" s="125" t="s">
        <v>183</v>
      </c>
      <c r="E73" s="125" t="s">
        <v>320</v>
      </c>
      <c r="F73" s="125" t="s">
        <v>108</v>
      </c>
      <c r="G73" s="128" t="s">
        <v>116</v>
      </c>
      <c r="H73" s="126">
        <v>33</v>
      </c>
      <c r="I73" s="126"/>
      <c r="J73" s="126"/>
      <c r="K73" s="129">
        <f t="shared" si="12"/>
        <v>0</v>
      </c>
      <c r="L73" s="125" t="s">
        <v>31</v>
      </c>
      <c r="M73" s="125"/>
      <c r="N73" s="125"/>
      <c r="O73" s="118" t="s">
        <v>180</v>
      </c>
    </row>
    <row r="74" spans="1:15">
      <c r="A74" s="28"/>
      <c r="B74" s="60"/>
      <c r="C74" s="193"/>
      <c r="D74" s="28"/>
      <c r="E74" s="28"/>
      <c r="F74" s="28"/>
      <c r="G74" s="60"/>
      <c r="H74" s="62"/>
      <c r="I74" s="62"/>
      <c r="J74" s="62"/>
      <c r="K74" s="61">
        <f t="shared" si="12"/>
        <v>0</v>
      </c>
      <c r="L74" s="28"/>
      <c r="M74" s="28"/>
      <c r="N74" s="28"/>
      <c r="O74" s="28"/>
    </row>
    <row r="75" spans="1:15">
      <c r="A75" s="28"/>
      <c r="B75" s="60"/>
      <c r="C75" s="193"/>
      <c r="D75" s="28"/>
      <c r="E75" s="28"/>
      <c r="F75" s="28"/>
      <c r="G75" s="60"/>
      <c r="H75" s="62"/>
      <c r="I75" s="62"/>
      <c r="J75" s="62"/>
      <c r="K75" s="61">
        <f t="shared" si="12"/>
        <v>0</v>
      </c>
      <c r="L75" s="28"/>
      <c r="M75" s="28"/>
      <c r="N75" s="28"/>
      <c r="O75" s="28"/>
    </row>
    <row r="76" spans="1:15">
      <c r="A76" s="28"/>
      <c r="B76" s="60"/>
      <c r="C76" s="193"/>
      <c r="D76" s="28"/>
      <c r="E76" s="28"/>
      <c r="F76" s="28"/>
      <c r="G76" s="60"/>
      <c r="H76" s="64">
        <f>H72+H73+H74+H75</f>
        <v>66</v>
      </c>
      <c r="I76" s="64">
        <f>I72+I73+I74+I75</f>
        <v>33</v>
      </c>
      <c r="J76" s="64"/>
      <c r="K76" s="65">
        <f>K72+K73+K74+K75</f>
        <v>13068</v>
      </c>
      <c r="L76" s="28"/>
      <c r="M76" s="28"/>
      <c r="N76" s="28"/>
      <c r="O76" s="28"/>
    </row>
    <row r="77" spans="1:15">
      <c r="A77" s="28"/>
      <c r="B77" s="62">
        <v>3</v>
      </c>
      <c r="C77" s="193"/>
      <c r="D77" s="28"/>
      <c r="E77" s="28"/>
      <c r="F77" s="28"/>
      <c r="G77" s="60"/>
      <c r="H77" s="60"/>
      <c r="I77" s="60"/>
      <c r="J77" s="60"/>
      <c r="K77" s="61">
        <f>I77*J77</f>
        <v>0</v>
      </c>
      <c r="L77" s="28"/>
      <c r="M77" s="28"/>
      <c r="N77" s="28"/>
      <c r="O77" s="28"/>
    </row>
    <row r="78" spans="1:15">
      <c r="A78" s="28"/>
      <c r="B78" s="62"/>
      <c r="C78" s="193"/>
      <c r="D78" s="30"/>
      <c r="E78" s="30"/>
      <c r="F78" s="30"/>
      <c r="G78" s="60"/>
      <c r="H78" s="60"/>
      <c r="I78" s="60"/>
      <c r="J78" s="60"/>
      <c r="K78" s="61">
        <f t="shared" ref="K78:K80" si="13">I78*J78</f>
        <v>0</v>
      </c>
      <c r="L78" s="28"/>
      <c r="M78" s="28"/>
      <c r="N78" s="28"/>
      <c r="O78" s="28"/>
    </row>
    <row r="79" spans="1:15">
      <c r="A79" s="28"/>
      <c r="B79" s="62"/>
      <c r="C79" s="193"/>
      <c r="D79" s="30"/>
      <c r="E79" s="30"/>
      <c r="F79" s="30"/>
      <c r="G79" s="60"/>
      <c r="H79" s="60"/>
      <c r="I79" s="60"/>
      <c r="J79" s="60"/>
      <c r="K79" s="61">
        <f t="shared" si="13"/>
        <v>0</v>
      </c>
      <c r="L79" s="28"/>
      <c r="M79" s="28"/>
      <c r="N79" s="28"/>
      <c r="O79" s="28"/>
    </row>
    <row r="80" spans="1:15">
      <c r="A80" s="28"/>
      <c r="B80" s="62"/>
      <c r="C80" s="193"/>
      <c r="D80" s="30"/>
      <c r="E80" s="30"/>
      <c r="F80" s="30"/>
      <c r="G80" s="60"/>
      <c r="H80" s="60"/>
      <c r="I80" s="60"/>
      <c r="J80" s="60"/>
      <c r="K80" s="61">
        <f t="shared" si="13"/>
        <v>0</v>
      </c>
      <c r="L80" s="28"/>
      <c r="M80" s="28"/>
      <c r="N80" s="28"/>
      <c r="O80" s="28"/>
    </row>
    <row r="81" spans="1:15">
      <c r="A81" s="28"/>
      <c r="B81" s="62"/>
      <c r="C81" s="193"/>
      <c r="D81" s="28"/>
      <c r="E81" s="28"/>
      <c r="F81" s="28"/>
      <c r="G81" s="60"/>
      <c r="H81" s="60"/>
      <c r="I81" s="60"/>
      <c r="J81" s="60"/>
      <c r="K81" s="61">
        <f>I81*J81</f>
        <v>0</v>
      </c>
      <c r="L81" s="28"/>
      <c r="M81" s="28"/>
      <c r="N81" s="28"/>
      <c r="O81" s="28"/>
    </row>
    <row r="82" spans="1:15">
      <c r="A82" s="28"/>
      <c r="B82" s="62"/>
      <c r="C82" s="193"/>
      <c r="D82" s="28"/>
      <c r="E82" s="28"/>
      <c r="F82" s="28"/>
      <c r="G82" s="60"/>
      <c r="H82" s="64">
        <f>SUM(H77:H81)</f>
        <v>0</v>
      </c>
      <c r="I82" s="64">
        <f>SUM(I77:I81)</f>
        <v>0</v>
      </c>
      <c r="J82" s="64"/>
      <c r="K82" s="65">
        <f>SUM(K77:K81)</f>
        <v>0</v>
      </c>
      <c r="L82" s="28"/>
      <c r="M82" s="28"/>
      <c r="N82" s="28"/>
      <c r="O82" s="28"/>
    </row>
    <row r="83" spans="1:15">
      <c r="A83" s="28"/>
      <c r="B83" s="62">
        <v>3</v>
      </c>
      <c r="C83" s="193"/>
      <c r="D83" s="28"/>
      <c r="E83" s="28"/>
      <c r="F83" s="28"/>
      <c r="G83" s="60"/>
      <c r="H83" s="60"/>
      <c r="I83" s="60"/>
      <c r="J83" s="60"/>
      <c r="K83" s="61">
        <f>I83*J83</f>
        <v>0</v>
      </c>
      <c r="L83" s="28"/>
      <c r="M83" s="28"/>
      <c r="N83" s="28"/>
      <c r="O83" s="28"/>
    </row>
    <row r="84" spans="1:15">
      <c r="A84" s="28"/>
      <c r="B84" s="62"/>
      <c r="C84" s="193"/>
      <c r="D84" s="28"/>
      <c r="E84" s="28"/>
      <c r="F84" s="28"/>
      <c r="G84" s="60"/>
      <c r="H84" s="60"/>
      <c r="I84" s="60"/>
      <c r="J84" s="60"/>
      <c r="K84" s="61">
        <f>I84*J84</f>
        <v>0</v>
      </c>
      <c r="L84" s="28"/>
      <c r="M84" s="28"/>
      <c r="N84" s="28"/>
      <c r="O84" s="28"/>
    </row>
    <row r="85" spans="1:15">
      <c r="A85" s="28"/>
      <c r="B85" s="62"/>
      <c r="C85" s="193"/>
      <c r="D85" s="28"/>
      <c r="E85" s="28"/>
      <c r="F85" s="28"/>
      <c r="G85" s="60"/>
      <c r="H85" s="60"/>
      <c r="I85" s="60"/>
      <c r="J85" s="60"/>
      <c r="K85" s="61">
        <f>I85*J85</f>
        <v>0</v>
      </c>
      <c r="L85" s="28"/>
      <c r="M85" s="28"/>
      <c r="N85" s="28"/>
      <c r="O85" s="28"/>
    </row>
    <row r="86" spans="1:15">
      <c r="A86" s="28"/>
      <c r="B86" s="62"/>
      <c r="C86" s="193"/>
      <c r="D86" s="28"/>
      <c r="E86" s="28"/>
      <c r="F86" s="28"/>
      <c r="G86" s="60"/>
      <c r="H86" s="60"/>
      <c r="I86" s="60"/>
      <c r="J86" s="60"/>
      <c r="K86" s="61">
        <f>I86*J86</f>
        <v>0</v>
      </c>
      <c r="L86" s="28"/>
      <c r="M86" s="28"/>
      <c r="N86" s="28"/>
      <c r="O86" s="28"/>
    </row>
    <row r="87" spans="1:15">
      <c r="A87" s="28"/>
      <c r="B87" s="62"/>
      <c r="C87" s="193"/>
      <c r="D87" s="28"/>
      <c r="E87" s="28"/>
      <c r="F87" s="28"/>
      <c r="G87" s="60"/>
      <c r="H87" s="60"/>
      <c r="I87" s="60"/>
      <c r="J87" s="60"/>
      <c r="K87" s="61">
        <f>I87*J87</f>
        <v>0</v>
      </c>
      <c r="L87" s="28"/>
      <c r="M87" s="28"/>
      <c r="N87" s="28"/>
      <c r="O87" s="28"/>
    </row>
    <row r="88" spans="1:15">
      <c r="A88" s="28"/>
      <c r="B88" s="62"/>
      <c r="C88" s="193"/>
      <c r="D88" s="28"/>
      <c r="E88" s="28"/>
      <c r="F88" s="28"/>
      <c r="G88" s="60"/>
      <c r="H88" s="64">
        <f>SUM(H83:H87)</f>
        <v>0</v>
      </c>
      <c r="I88" s="64">
        <f>SUM(I83:I87)</f>
        <v>0</v>
      </c>
      <c r="J88" s="64"/>
      <c r="K88" s="65">
        <f>SUM(K83:K87)</f>
        <v>0</v>
      </c>
      <c r="L88" s="28"/>
      <c r="M88" s="28"/>
      <c r="N88" s="28"/>
      <c r="O88" s="28"/>
    </row>
    <row r="89" spans="1:15">
      <c r="A89" s="28"/>
      <c r="B89" s="62">
        <v>3</v>
      </c>
      <c r="C89" s="193"/>
      <c r="D89" s="28"/>
      <c r="E89" s="28"/>
      <c r="F89" s="28"/>
      <c r="G89" s="60"/>
      <c r="H89" s="60"/>
      <c r="I89" s="60"/>
      <c r="J89" s="60"/>
      <c r="K89" s="61">
        <f>I89*J89</f>
        <v>0</v>
      </c>
      <c r="L89" s="28"/>
      <c r="M89" s="28"/>
      <c r="N89" s="28"/>
      <c r="O89" s="28"/>
    </row>
    <row r="90" spans="1:15">
      <c r="A90" s="28"/>
      <c r="B90" s="62"/>
      <c r="C90" s="193"/>
      <c r="D90" s="28"/>
      <c r="E90" s="28"/>
      <c r="F90" s="28"/>
      <c r="G90" s="60"/>
      <c r="H90" s="60"/>
      <c r="I90" s="60"/>
      <c r="J90" s="60"/>
      <c r="K90" s="61">
        <f>I90*J90</f>
        <v>0</v>
      </c>
      <c r="L90" s="28"/>
      <c r="M90" s="28"/>
      <c r="N90" s="28"/>
      <c r="O90" s="28"/>
    </row>
    <row r="91" spans="1:15">
      <c r="A91" s="28"/>
      <c r="B91" s="62"/>
      <c r="C91" s="193"/>
      <c r="D91" s="28"/>
      <c r="E91" s="28"/>
      <c r="F91" s="28"/>
      <c r="G91" s="60"/>
      <c r="H91" s="60"/>
      <c r="I91" s="60"/>
      <c r="J91" s="60"/>
      <c r="K91" s="61">
        <f>I91*J91</f>
        <v>0</v>
      </c>
      <c r="L91" s="28"/>
      <c r="M91" s="28"/>
      <c r="N91" s="28"/>
      <c r="O91" s="28"/>
    </row>
    <row r="92" spans="1:15">
      <c r="A92" s="28"/>
      <c r="B92" s="62"/>
      <c r="C92" s="193"/>
      <c r="D92" s="28"/>
      <c r="E92" s="28"/>
      <c r="F92" s="28"/>
      <c r="G92" s="60"/>
      <c r="H92" s="60"/>
      <c r="I92" s="60"/>
      <c r="J92" s="60"/>
      <c r="K92" s="61">
        <f>I92*J92</f>
        <v>0</v>
      </c>
      <c r="L92" s="28"/>
      <c r="M92" s="28"/>
      <c r="N92" s="28"/>
      <c r="O92" s="28"/>
    </row>
    <row r="93" spans="1:15">
      <c r="A93" s="28"/>
      <c r="B93" s="62"/>
      <c r="C93" s="193"/>
      <c r="D93" s="28"/>
      <c r="E93" s="28"/>
      <c r="F93" s="28"/>
      <c r="G93" s="60"/>
      <c r="H93" s="60"/>
      <c r="I93" s="60"/>
      <c r="J93" s="60"/>
      <c r="K93" s="61">
        <f>I93*J93</f>
        <v>0</v>
      </c>
      <c r="L93" s="28"/>
      <c r="M93" s="28"/>
      <c r="N93" s="28"/>
      <c r="O93" s="28"/>
    </row>
    <row r="94" spans="1:15" ht="19.5">
      <c r="A94" s="28"/>
      <c r="B94" s="62"/>
      <c r="C94" s="193"/>
      <c r="D94" s="28"/>
      <c r="E94" s="28"/>
      <c r="F94" s="28"/>
      <c r="G94" s="60"/>
      <c r="H94" s="64">
        <f>SUM(H89:H93)</f>
        <v>0</v>
      </c>
      <c r="I94" s="64">
        <f>SUM(I89:I93)</f>
        <v>0</v>
      </c>
      <c r="J94" s="66"/>
      <c r="K94" s="65">
        <f>SUM(K89:K93)</f>
        <v>0</v>
      </c>
      <c r="L94" s="28"/>
      <c r="M94" s="28"/>
      <c r="N94" s="28"/>
      <c r="O94" s="28"/>
    </row>
    <row r="95" spans="1:15">
      <c r="A95" s="28"/>
      <c r="B95" s="62">
        <v>3</v>
      </c>
      <c r="C95" s="193"/>
      <c r="D95" s="28"/>
      <c r="E95" s="28"/>
      <c r="F95" s="28"/>
      <c r="G95" s="60"/>
      <c r="H95" s="60"/>
      <c r="I95" s="60"/>
      <c r="J95" s="60"/>
      <c r="K95" s="61">
        <f>I95*J95</f>
        <v>0</v>
      </c>
      <c r="L95" s="28"/>
      <c r="M95" s="28"/>
      <c r="N95" s="28"/>
      <c r="O95" s="28"/>
    </row>
    <row r="96" spans="1:15">
      <c r="A96" s="28"/>
      <c r="B96" s="62"/>
      <c r="C96" s="193"/>
      <c r="D96" s="28"/>
      <c r="E96" s="28"/>
      <c r="F96" s="28"/>
      <c r="G96" s="60"/>
      <c r="H96" s="60"/>
      <c r="I96" s="60"/>
      <c r="J96" s="60"/>
      <c r="K96" s="61">
        <f>I96*J96</f>
        <v>0</v>
      </c>
      <c r="L96" s="28"/>
      <c r="M96" s="28"/>
      <c r="N96" s="28"/>
      <c r="O96" s="28"/>
    </row>
    <row r="97" spans="1:15">
      <c r="A97" s="28"/>
      <c r="B97" s="62"/>
      <c r="C97" s="193"/>
      <c r="D97" s="28"/>
      <c r="E97" s="28"/>
      <c r="F97" s="28"/>
      <c r="G97" s="60"/>
      <c r="H97" s="60"/>
      <c r="I97" s="60"/>
      <c r="J97" s="60"/>
      <c r="K97" s="61">
        <f>I97*J97</f>
        <v>0</v>
      </c>
      <c r="L97" s="28"/>
      <c r="M97" s="28"/>
      <c r="N97" s="28"/>
      <c r="O97" s="28"/>
    </row>
    <row r="98" spans="1:15">
      <c r="A98" s="28"/>
      <c r="B98" s="62"/>
      <c r="C98" s="193"/>
      <c r="D98" s="28"/>
      <c r="E98" s="28"/>
      <c r="F98" s="28"/>
      <c r="G98" s="60"/>
      <c r="H98" s="60"/>
      <c r="I98" s="60"/>
      <c r="J98" s="60"/>
      <c r="K98" s="61">
        <f>I98*J98</f>
        <v>0</v>
      </c>
      <c r="L98" s="28"/>
      <c r="M98" s="28"/>
      <c r="N98" s="28"/>
      <c r="O98" s="28"/>
    </row>
    <row r="99" spans="1:15">
      <c r="A99" s="28"/>
      <c r="B99" s="62"/>
      <c r="C99" s="193"/>
      <c r="D99" s="28"/>
      <c r="E99" s="28"/>
      <c r="F99" s="28"/>
      <c r="G99" s="60"/>
      <c r="H99" s="60"/>
      <c r="I99" s="60"/>
      <c r="J99" s="60"/>
      <c r="K99" s="61">
        <f>I99*J99</f>
        <v>0</v>
      </c>
      <c r="L99" s="28"/>
      <c r="M99" s="28"/>
      <c r="N99" s="28"/>
      <c r="O99" s="28"/>
    </row>
    <row r="100" spans="1:15">
      <c r="A100" s="28"/>
      <c r="B100" s="62"/>
      <c r="C100" s="193"/>
      <c r="D100" s="28"/>
      <c r="E100" s="28"/>
      <c r="F100" s="28"/>
      <c r="G100" s="60"/>
      <c r="H100" s="64">
        <f>SUM(H95:H99)</f>
        <v>0</v>
      </c>
      <c r="I100" s="64">
        <f>SUM(I95:I99)</f>
        <v>0</v>
      </c>
      <c r="J100" s="64"/>
      <c r="K100" s="65">
        <f>SUM(K95:K99)</f>
        <v>0</v>
      </c>
      <c r="L100" s="28"/>
      <c r="M100" s="28"/>
      <c r="N100" s="28"/>
      <c r="O100" s="28"/>
    </row>
    <row r="101" spans="1:15">
      <c r="A101" s="28"/>
      <c r="B101" s="62">
        <v>3</v>
      </c>
      <c r="C101" s="193"/>
      <c r="D101" s="28"/>
      <c r="E101" s="28"/>
      <c r="F101" s="28"/>
      <c r="G101" s="60"/>
      <c r="H101" s="60"/>
      <c r="I101" s="60"/>
      <c r="J101" s="60"/>
      <c r="K101" s="61">
        <f>I101*J101</f>
        <v>0</v>
      </c>
      <c r="L101" s="28"/>
      <c r="M101" s="28"/>
      <c r="N101" s="28"/>
      <c r="O101" s="28"/>
    </row>
    <row r="102" spans="1:15">
      <c r="A102" s="28"/>
      <c r="B102" s="62"/>
      <c r="C102" s="193"/>
      <c r="D102" s="28"/>
      <c r="E102" s="28"/>
      <c r="F102" s="28"/>
      <c r="G102" s="60"/>
      <c r="H102" s="60"/>
      <c r="I102" s="60"/>
      <c r="J102" s="60"/>
      <c r="K102" s="61">
        <f>I102*J102</f>
        <v>0</v>
      </c>
      <c r="L102" s="28"/>
      <c r="M102" s="28"/>
      <c r="N102" s="28"/>
      <c r="O102" s="28"/>
    </row>
    <row r="103" spans="1:15">
      <c r="A103" s="28"/>
      <c r="B103" s="62"/>
      <c r="C103" s="193"/>
      <c r="D103" s="28"/>
      <c r="E103" s="28"/>
      <c r="F103" s="28"/>
      <c r="G103" s="60"/>
      <c r="H103" s="60"/>
      <c r="I103" s="60"/>
      <c r="J103" s="60"/>
      <c r="K103" s="61">
        <f>I103*J103</f>
        <v>0</v>
      </c>
      <c r="L103" s="28"/>
      <c r="M103" s="28"/>
      <c r="N103" s="28"/>
      <c r="O103" s="28"/>
    </row>
    <row r="104" spans="1:15">
      <c r="A104" s="28"/>
      <c r="B104" s="62"/>
      <c r="C104" s="193"/>
      <c r="D104" s="28"/>
      <c r="E104" s="28"/>
      <c r="F104" s="28"/>
      <c r="G104" s="60"/>
      <c r="H104" s="60"/>
      <c r="I104" s="60"/>
      <c r="J104" s="60"/>
      <c r="K104" s="61">
        <f>I104*J104</f>
        <v>0</v>
      </c>
      <c r="L104" s="28"/>
      <c r="M104" s="28"/>
      <c r="N104" s="28"/>
      <c r="O104" s="28"/>
    </row>
    <row r="105" spans="1:15">
      <c r="A105" s="28"/>
      <c r="B105" s="62"/>
      <c r="C105" s="193"/>
      <c r="D105" s="28"/>
      <c r="E105" s="28"/>
      <c r="F105" s="28"/>
      <c r="G105" s="60"/>
      <c r="H105" s="60"/>
      <c r="I105" s="60"/>
      <c r="J105" s="60"/>
      <c r="K105" s="61">
        <f>I105*J105</f>
        <v>0</v>
      </c>
      <c r="L105" s="28"/>
      <c r="M105" s="28"/>
      <c r="N105" s="28"/>
      <c r="O105" s="28"/>
    </row>
    <row r="106" spans="1:15">
      <c r="A106" s="28"/>
      <c r="B106" s="62"/>
      <c r="C106" s="193"/>
      <c r="D106" s="28"/>
      <c r="E106" s="28"/>
      <c r="F106" s="28"/>
      <c r="G106" s="60"/>
      <c r="H106" s="64">
        <f>SUM(H101:H105)</f>
        <v>0</v>
      </c>
      <c r="I106" s="64">
        <f>SUM(I101:I105)</f>
        <v>0</v>
      </c>
      <c r="J106" s="64"/>
      <c r="K106" s="65">
        <f>SUM(K101:K105)</f>
        <v>0</v>
      </c>
      <c r="L106" s="28"/>
      <c r="M106" s="28"/>
      <c r="N106" s="28"/>
      <c r="O106" s="28"/>
    </row>
    <row r="107" spans="1:15">
      <c r="A107" s="28"/>
      <c r="B107" s="62">
        <v>3</v>
      </c>
      <c r="C107" s="193"/>
      <c r="D107" s="28"/>
      <c r="E107" s="28"/>
      <c r="F107" s="28"/>
      <c r="G107" s="60"/>
      <c r="H107" s="60"/>
      <c r="I107" s="60"/>
      <c r="J107" s="60"/>
      <c r="K107" s="61">
        <f t="shared" ref="K107:K153" si="14">I107*J107</f>
        <v>0</v>
      </c>
      <c r="L107" s="28"/>
      <c r="M107" s="28"/>
      <c r="N107" s="28"/>
      <c r="O107" s="28"/>
    </row>
    <row r="108" spans="1:15">
      <c r="A108" s="28"/>
      <c r="B108" s="62"/>
      <c r="C108" s="193"/>
      <c r="D108" s="28"/>
      <c r="E108" s="28"/>
      <c r="F108" s="28"/>
      <c r="G108" s="60"/>
      <c r="H108" s="60"/>
      <c r="I108" s="60"/>
      <c r="J108" s="60"/>
      <c r="K108" s="61">
        <f t="shared" si="14"/>
        <v>0</v>
      </c>
      <c r="L108" s="28"/>
      <c r="M108" s="28"/>
      <c r="N108" s="28"/>
      <c r="O108" s="28"/>
    </row>
    <row r="109" spans="1:15">
      <c r="A109" s="28"/>
      <c r="B109" s="62"/>
      <c r="C109" s="193"/>
      <c r="D109" s="28"/>
      <c r="E109" s="28"/>
      <c r="F109" s="28"/>
      <c r="G109" s="60"/>
      <c r="H109" s="60"/>
      <c r="I109" s="60"/>
      <c r="J109" s="60"/>
      <c r="K109" s="61">
        <f t="shared" si="14"/>
        <v>0</v>
      </c>
      <c r="L109" s="28"/>
      <c r="M109" s="28"/>
      <c r="N109" s="28"/>
      <c r="O109" s="28"/>
    </row>
    <row r="110" spans="1:15">
      <c r="A110" s="28"/>
      <c r="B110" s="62"/>
      <c r="C110" s="193"/>
      <c r="D110" s="28"/>
      <c r="E110" s="28"/>
      <c r="F110" s="28"/>
      <c r="G110" s="60"/>
      <c r="H110" s="60"/>
      <c r="I110" s="60"/>
      <c r="J110" s="60"/>
      <c r="K110" s="61">
        <f t="shared" si="14"/>
        <v>0</v>
      </c>
      <c r="L110" s="28"/>
      <c r="M110" s="28"/>
      <c r="N110" s="28"/>
      <c r="O110" s="28"/>
    </row>
    <row r="111" spans="1:15">
      <c r="A111" s="28"/>
      <c r="B111" s="62"/>
      <c r="C111" s="193"/>
      <c r="D111" s="28"/>
      <c r="E111" s="28"/>
      <c r="F111" s="28"/>
      <c r="G111" s="60"/>
      <c r="H111" s="60"/>
      <c r="I111" s="60"/>
      <c r="J111" s="60"/>
      <c r="K111" s="61">
        <f t="shared" si="14"/>
        <v>0</v>
      </c>
      <c r="L111" s="28"/>
      <c r="M111" s="28"/>
      <c r="N111" s="28"/>
      <c r="O111" s="28"/>
    </row>
    <row r="112" spans="1:15">
      <c r="A112" s="28"/>
      <c r="B112" s="62"/>
      <c r="C112" s="193"/>
      <c r="D112" s="28"/>
      <c r="E112" s="28"/>
      <c r="F112" s="28"/>
      <c r="G112" s="60"/>
      <c r="H112" s="64">
        <f>SUM(H107:H111)</f>
        <v>0</v>
      </c>
      <c r="I112" s="64">
        <f>SUM(I107:I111)</f>
        <v>0</v>
      </c>
      <c r="J112" s="64"/>
      <c r="K112" s="65">
        <f>SUM(K107:K111)</f>
        <v>0</v>
      </c>
      <c r="L112" s="28"/>
      <c r="M112" s="28"/>
      <c r="N112" s="28"/>
      <c r="O112" s="28"/>
    </row>
    <row r="113" spans="1:15">
      <c r="A113" s="28"/>
      <c r="B113" s="62">
        <v>3</v>
      </c>
      <c r="C113" s="193"/>
      <c r="D113" s="28"/>
      <c r="E113" s="28"/>
      <c r="F113" s="28"/>
      <c r="G113" s="60"/>
      <c r="H113" s="60"/>
      <c r="I113" s="60"/>
      <c r="J113" s="60"/>
      <c r="K113" s="61">
        <f t="shared" si="14"/>
        <v>0</v>
      </c>
      <c r="L113" s="28"/>
      <c r="M113" s="28"/>
      <c r="N113" s="28"/>
      <c r="O113" s="28"/>
    </row>
    <row r="114" spans="1:15">
      <c r="A114" s="28"/>
      <c r="B114" s="62"/>
      <c r="C114" s="193"/>
      <c r="D114" s="28"/>
      <c r="E114" s="28"/>
      <c r="F114" s="28"/>
      <c r="G114" s="60"/>
      <c r="H114" s="60"/>
      <c r="I114" s="60"/>
      <c r="J114" s="60"/>
      <c r="K114" s="61">
        <f t="shared" si="14"/>
        <v>0</v>
      </c>
      <c r="L114" s="28"/>
      <c r="M114" s="28"/>
      <c r="N114" s="28"/>
      <c r="O114" s="28"/>
    </row>
    <row r="115" spans="1:15">
      <c r="A115" s="28"/>
      <c r="B115" s="62"/>
      <c r="C115" s="193"/>
      <c r="D115" s="28"/>
      <c r="E115" s="28"/>
      <c r="F115" s="28"/>
      <c r="G115" s="60"/>
      <c r="H115" s="60"/>
      <c r="I115" s="60"/>
      <c r="J115" s="60"/>
      <c r="K115" s="61">
        <f t="shared" si="14"/>
        <v>0</v>
      </c>
      <c r="L115" s="28"/>
      <c r="M115" s="28"/>
      <c r="N115" s="28"/>
      <c r="O115" s="28"/>
    </row>
    <row r="116" spans="1:15">
      <c r="A116" s="28"/>
      <c r="B116" s="62"/>
      <c r="C116" s="193"/>
      <c r="D116" s="28"/>
      <c r="E116" s="28"/>
      <c r="F116" s="28"/>
      <c r="G116" s="60"/>
      <c r="H116" s="60"/>
      <c r="I116" s="60"/>
      <c r="J116" s="60"/>
      <c r="K116" s="61">
        <f t="shared" si="14"/>
        <v>0</v>
      </c>
      <c r="L116" s="28"/>
      <c r="M116" s="28"/>
      <c r="N116" s="28"/>
      <c r="O116" s="28"/>
    </row>
    <row r="117" spans="1:15">
      <c r="A117" s="28"/>
      <c r="B117" s="62"/>
      <c r="C117" s="193"/>
      <c r="D117" s="28"/>
      <c r="E117" s="28"/>
      <c r="F117" s="28"/>
      <c r="G117" s="60"/>
      <c r="H117" s="60"/>
      <c r="I117" s="60"/>
      <c r="J117" s="60"/>
      <c r="K117" s="61">
        <f t="shared" si="14"/>
        <v>0</v>
      </c>
      <c r="L117" s="28"/>
      <c r="M117" s="28"/>
      <c r="N117" s="28"/>
      <c r="O117" s="28"/>
    </row>
    <row r="118" spans="1:15">
      <c r="A118" s="28"/>
      <c r="B118" s="62"/>
      <c r="C118" s="193"/>
      <c r="D118" s="28"/>
      <c r="E118" s="28"/>
      <c r="F118" s="28"/>
      <c r="G118" s="60"/>
      <c r="H118" s="64">
        <f>SUM(H113:H117)</f>
        <v>0</v>
      </c>
      <c r="I118" s="64">
        <f>SUM(I113:I117)</f>
        <v>0</v>
      </c>
      <c r="J118" s="64"/>
      <c r="K118" s="65">
        <f>SUM(K113:K117)</f>
        <v>0</v>
      </c>
      <c r="L118" s="28"/>
      <c r="M118" s="28"/>
      <c r="N118" s="28"/>
      <c r="O118" s="28"/>
    </row>
    <row r="119" spans="1:15">
      <c r="A119" s="28"/>
      <c r="B119" s="62">
        <v>3</v>
      </c>
      <c r="C119" s="193"/>
      <c r="D119" s="28"/>
      <c r="E119" s="28"/>
      <c r="F119" s="28"/>
      <c r="G119" s="60"/>
      <c r="H119" s="60"/>
      <c r="I119" s="60"/>
      <c r="J119" s="60"/>
      <c r="K119" s="61">
        <f t="shared" si="14"/>
        <v>0</v>
      </c>
      <c r="L119" s="28"/>
      <c r="M119" s="28"/>
      <c r="N119" s="28"/>
      <c r="O119" s="28"/>
    </row>
    <row r="120" spans="1:15">
      <c r="A120" s="28"/>
      <c r="B120" s="62"/>
      <c r="C120" s="193"/>
      <c r="D120" s="28"/>
      <c r="E120" s="28"/>
      <c r="F120" s="28"/>
      <c r="G120" s="60"/>
      <c r="H120" s="60"/>
      <c r="I120" s="60"/>
      <c r="J120" s="60"/>
      <c r="K120" s="61">
        <f t="shared" si="14"/>
        <v>0</v>
      </c>
      <c r="L120" s="28"/>
      <c r="M120" s="28"/>
      <c r="N120" s="28"/>
      <c r="O120" s="28"/>
    </row>
    <row r="121" spans="1:15">
      <c r="A121" s="28"/>
      <c r="B121" s="62"/>
      <c r="C121" s="193"/>
      <c r="D121" s="28"/>
      <c r="E121" s="28"/>
      <c r="F121" s="28"/>
      <c r="G121" s="60"/>
      <c r="H121" s="60"/>
      <c r="I121" s="60"/>
      <c r="J121" s="60"/>
      <c r="K121" s="61">
        <f t="shared" si="14"/>
        <v>0</v>
      </c>
      <c r="L121" s="28"/>
      <c r="M121" s="28"/>
      <c r="N121" s="28"/>
      <c r="O121" s="28"/>
    </row>
    <row r="122" spans="1:15">
      <c r="A122" s="28"/>
      <c r="B122" s="62"/>
      <c r="C122" s="193"/>
      <c r="D122" s="28"/>
      <c r="E122" s="28"/>
      <c r="F122" s="28"/>
      <c r="G122" s="60"/>
      <c r="H122" s="60"/>
      <c r="I122" s="60"/>
      <c r="J122" s="60"/>
      <c r="K122" s="61">
        <f t="shared" si="14"/>
        <v>0</v>
      </c>
      <c r="L122" s="28"/>
      <c r="M122" s="28"/>
      <c r="N122" s="28"/>
      <c r="O122" s="28"/>
    </row>
    <row r="123" spans="1:15">
      <c r="A123" s="28"/>
      <c r="B123" s="62"/>
      <c r="C123" s="193"/>
      <c r="D123" s="28"/>
      <c r="E123" s="28"/>
      <c r="F123" s="28"/>
      <c r="G123" s="60"/>
      <c r="H123" s="60"/>
      <c r="I123" s="60"/>
      <c r="J123" s="60"/>
      <c r="K123" s="61">
        <f t="shared" si="14"/>
        <v>0</v>
      </c>
      <c r="L123" s="28"/>
      <c r="M123" s="28"/>
      <c r="N123" s="28"/>
      <c r="O123" s="28"/>
    </row>
    <row r="124" spans="1:15">
      <c r="A124" s="28"/>
      <c r="B124" s="62"/>
      <c r="C124" s="193"/>
      <c r="D124" s="28"/>
      <c r="E124" s="28"/>
      <c r="F124" s="28"/>
      <c r="G124" s="60"/>
      <c r="H124" s="64">
        <f>SUM(H119:H123)</f>
        <v>0</v>
      </c>
      <c r="I124" s="64">
        <f>SUM(I119:I123)</f>
        <v>0</v>
      </c>
      <c r="J124" s="64"/>
      <c r="K124" s="65">
        <f>SUM(K119:K123)</f>
        <v>0</v>
      </c>
      <c r="L124" s="28"/>
      <c r="M124" s="28"/>
      <c r="N124" s="28"/>
      <c r="O124" s="28"/>
    </row>
    <row r="125" spans="1:15">
      <c r="A125" s="28"/>
      <c r="B125" s="62">
        <v>3</v>
      </c>
      <c r="C125" s="193"/>
      <c r="D125" s="28"/>
      <c r="E125" s="28"/>
      <c r="F125" s="28"/>
      <c r="G125" s="60"/>
      <c r="H125" s="60"/>
      <c r="I125" s="99"/>
      <c r="J125" s="60"/>
      <c r="K125" s="61">
        <f>J125*I125</f>
        <v>0</v>
      </c>
      <c r="L125" s="28"/>
      <c r="M125" s="28"/>
      <c r="N125" s="28"/>
      <c r="O125" s="28"/>
    </row>
    <row r="126" spans="1:15">
      <c r="A126" s="28"/>
      <c r="B126" s="62"/>
      <c r="C126" s="193"/>
      <c r="D126" s="28"/>
      <c r="E126" s="28"/>
      <c r="F126" s="28"/>
      <c r="G126" s="60"/>
      <c r="H126" s="60"/>
      <c r="I126" s="60"/>
      <c r="J126" s="60"/>
      <c r="K126" s="61">
        <f t="shared" ref="K126:K129" si="15">I126*J126</f>
        <v>0</v>
      </c>
      <c r="L126" s="28"/>
      <c r="M126" s="28"/>
      <c r="N126" s="28"/>
      <c r="O126" s="28"/>
    </row>
    <row r="127" spans="1:15">
      <c r="A127" s="28"/>
      <c r="B127" s="62"/>
      <c r="C127" s="193"/>
      <c r="D127" s="28"/>
      <c r="E127" s="28"/>
      <c r="F127" s="28"/>
      <c r="G127" s="60"/>
      <c r="H127" s="60"/>
      <c r="I127" s="60"/>
      <c r="J127" s="60"/>
      <c r="K127" s="61">
        <f t="shared" si="15"/>
        <v>0</v>
      </c>
      <c r="L127" s="28"/>
      <c r="M127" s="28"/>
      <c r="N127" s="28"/>
      <c r="O127" s="28"/>
    </row>
    <row r="128" spans="1:15">
      <c r="A128" s="28"/>
      <c r="B128" s="62"/>
      <c r="C128" s="193"/>
      <c r="D128" s="28"/>
      <c r="E128" s="28"/>
      <c r="F128" s="28"/>
      <c r="G128" s="60"/>
      <c r="H128" s="60"/>
      <c r="I128" s="60"/>
      <c r="J128" s="60"/>
      <c r="K128" s="61">
        <f t="shared" si="15"/>
        <v>0</v>
      </c>
      <c r="L128" s="28"/>
      <c r="M128" s="28"/>
      <c r="N128" s="28"/>
      <c r="O128" s="28"/>
    </row>
    <row r="129" spans="1:15">
      <c r="A129" s="28"/>
      <c r="B129" s="62"/>
      <c r="C129" s="193"/>
      <c r="D129" s="28"/>
      <c r="E129" s="28"/>
      <c r="F129" s="28"/>
      <c r="G129" s="60"/>
      <c r="H129" s="60"/>
      <c r="I129" s="60"/>
      <c r="J129" s="60"/>
      <c r="K129" s="61">
        <f t="shared" si="15"/>
        <v>0</v>
      </c>
      <c r="L129" s="28"/>
      <c r="M129" s="28"/>
      <c r="N129" s="28"/>
      <c r="O129" s="28"/>
    </row>
    <row r="130" spans="1:15">
      <c r="A130" s="28"/>
      <c r="B130" s="62"/>
      <c r="C130" s="193"/>
      <c r="D130" s="28"/>
      <c r="E130" s="28"/>
      <c r="F130" s="28"/>
      <c r="G130" s="60"/>
      <c r="H130" s="64">
        <f>SUM(H125:H129)</f>
        <v>0</v>
      </c>
      <c r="I130" s="64">
        <f>SUM(I125:I129)</f>
        <v>0</v>
      </c>
      <c r="J130" s="64"/>
      <c r="K130" s="65">
        <f>SUM(K125:K129)</f>
        <v>0</v>
      </c>
      <c r="L130" s="28"/>
      <c r="M130" s="28"/>
      <c r="N130" s="28"/>
      <c r="O130" s="28"/>
    </row>
    <row r="131" spans="1:15">
      <c r="A131" s="28"/>
      <c r="B131" s="62">
        <v>3</v>
      </c>
      <c r="C131" s="193"/>
      <c r="D131" s="28"/>
      <c r="E131" s="28"/>
      <c r="F131" s="28"/>
      <c r="G131" s="60"/>
      <c r="H131" s="60"/>
      <c r="I131" s="60"/>
      <c r="J131" s="60"/>
      <c r="K131" s="61">
        <f t="shared" si="14"/>
        <v>0</v>
      </c>
      <c r="L131" s="28"/>
      <c r="M131" s="28"/>
      <c r="N131" s="28"/>
      <c r="O131" s="28"/>
    </row>
    <row r="132" spans="1:15">
      <c r="A132" s="28"/>
      <c r="B132" s="62"/>
      <c r="C132" s="193"/>
      <c r="D132" s="28"/>
      <c r="E132" s="28"/>
      <c r="F132" s="28"/>
      <c r="G132" s="60"/>
      <c r="H132" s="60"/>
      <c r="I132" s="60"/>
      <c r="J132" s="60"/>
      <c r="K132" s="61">
        <f t="shared" si="14"/>
        <v>0</v>
      </c>
      <c r="L132" s="28"/>
      <c r="M132" s="28"/>
      <c r="N132" s="28"/>
      <c r="O132" s="28"/>
    </row>
    <row r="133" spans="1:15">
      <c r="A133" s="28"/>
      <c r="B133" s="62"/>
      <c r="C133" s="193"/>
      <c r="D133" s="28"/>
      <c r="E133" s="28"/>
      <c r="F133" s="28"/>
      <c r="G133" s="60"/>
      <c r="H133" s="60"/>
      <c r="I133" s="60"/>
      <c r="J133" s="60"/>
      <c r="K133" s="61">
        <f t="shared" si="14"/>
        <v>0</v>
      </c>
      <c r="L133" s="28"/>
      <c r="M133" s="28"/>
      <c r="N133" s="28"/>
      <c r="O133" s="28"/>
    </row>
    <row r="134" spans="1:15">
      <c r="A134" s="28"/>
      <c r="B134" s="62"/>
      <c r="C134" s="193"/>
      <c r="D134" s="28"/>
      <c r="E134" s="28"/>
      <c r="F134" s="28"/>
      <c r="G134" s="60"/>
      <c r="H134" s="60"/>
      <c r="I134" s="60"/>
      <c r="J134" s="60"/>
      <c r="K134" s="61">
        <f t="shared" si="14"/>
        <v>0</v>
      </c>
      <c r="L134" s="28"/>
      <c r="M134" s="28"/>
      <c r="N134" s="28"/>
      <c r="O134" s="28"/>
    </row>
    <row r="135" spans="1:15">
      <c r="A135" s="28"/>
      <c r="B135" s="62"/>
      <c r="C135" s="193"/>
      <c r="D135" s="28"/>
      <c r="E135" s="28"/>
      <c r="F135" s="28"/>
      <c r="G135" s="60"/>
      <c r="H135" s="60"/>
      <c r="I135" s="60"/>
      <c r="J135" s="60"/>
      <c r="K135" s="61">
        <f t="shared" si="14"/>
        <v>0</v>
      </c>
      <c r="L135" s="28"/>
      <c r="M135" s="28"/>
      <c r="N135" s="28"/>
      <c r="O135" s="28"/>
    </row>
    <row r="136" spans="1:15">
      <c r="A136" s="28"/>
      <c r="B136" s="62"/>
      <c r="C136" s="193"/>
      <c r="D136" s="28"/>
      <c r="E136" s="28"/>
      <c r="F136" s="28"/>
      <c r="G136" s="60"/>
      <c r="H136" s="64">
        <f>SUM(H131:H135)</f>
        <v>0</v>
      </c>
      <c r="I136" s="64">
        <f>SUM(I131:I135)</f>
        <v>0</v>
      </c>
      <c r="J136" s="64"/>
      <c r="K136" s="65">
        <f>SUM(K131:K135)</f>
        <v>0</v>
      </c>
      <c r="L136" s="28"/>
      <c r="M136" s="28"/>
      <c r="N136" s="28"/>
      <c r="O136" s="28"/>
    </row>
    <row r="137" spans="1:15">
      <c r="A137" s="28"/>
      <c r="B137" s="62">
        <v>3</v>
      </c>
      <c r="C137" s="193"/>
      <c r="D137" s="28"/>
      <c r="E137" s="28"/>
      <c r="F137" s="28"/>
      <c r="G137" s="60"/>
      <c r="H137" s="60"/>
      <c r="I137" s="60"/>
      <c r="J137" s="60"/>
      <c r="K137" s="61">
        <f t="shared" si="14"/>
        <v>0</v>
      </c>
      <c r="L137" s="28"/>
      <c r="M137" s="28"/>
      <c r="N137" s="28"/>
      <c r="O137" s="28"/>
    </row>
    <row r="138" spans="1:15">
      <c r="A138" s="28"/>
      <c r="B138" s="62"/>
      <c r="C138" s="193"/>
      <c r="D138" s="28"/>
      <c r="E138" s="28"/>
      <c r="F138" s="28"/>
      <c r="G138" s="60"/>
      <c r="H138" s="60"/>
      <c r="I138" s="60"/>
      <c r="J138" s="60"/>
      <c r="K138" s="61">
        <f t="shared" si="14"/>
        <v>0</v>
      </c>
      <c r="L138" s="28"/>
      <c r="M138" s="28"/>
      <c r="N138" s="28"/>
      <c r="O138" s="28"/>
    </row>
    <row r="139" spans="1:15">
      <c r="A139" s="28"/>
      <c r="B139" s="62"/>
      <c r="C139" s="193"/>
      <c r="D139" s="28"/>
      <c r="E139" s="28"/>
      <c r="F139" s="28"/>
      <c r="G139" s="60"/>
      <c r="H139" s="60"/>
      <c r="I139" s="60"/>
      <c r="J139" s="60"/>
      <c r="K139" s="61">
        <f t="shared" si="14"/>
        <v>0</v>
      </c>
      <c r="L139" s="28"/>
      <c r="M139" s="28"/>
      <c r="N139" s="28"/>
      <c r="O139" s="28"/>
    </row>
    <row r="140" spans="1:15">
      <c r="A140" s="28"/>
      <c r="B140" s="62"/>
      <c r="C140" s="193"/>
      <c r="D140" s="28"/>
      <c r="E140" s="28"/>
      <c r="F140" s="28"/>
      <c r="G140" s="60"/>
      <c r="H140" s="60"/>
      <c r="I140" s="60"/>
      <c r="J140" s="60"/>
      <c r="K140" s="61">
        <f t="shared" si="14"/>
        <v>0</v>
      </c>
      <c r="L140" s="28"/>
      <c r="M140" s="28"/>
      <c r="N140" s="28"/>
      <c r="O140" s="28"/>
    </row>
    <row r="141" spans="1:15">
      <c r="A141" s="28"/>
      <c r="B141" s="62"/>
      <c r="C141" s="193"/>
      <c r="D141" s="28"/>
      <c r="E141" s="28"/>
      <c r="F141" s="28"/>
      <c r="G141" s="60"/>
      <c r="H141" s="60"/>
      <c r="I141" s="60"/>
      <c r="J141" s="60"/>
      <c r="K141" s="61">
        <f t="shared" si="14"/>
        <v>0</v>
      </c>
      <c r="L141" s="28"/>
      <c r="M141" s="28"/>
      <c r="N141" s="28"/>
      <c r="O141" s="28"/>
    </row>
    <row r="142" spans="1:15">
      <c r="A142" s="28"/>
      <c r="B142" s="62"/>
      <c r="C142" s="193"/>
      <c r="D142" s="28"/>
      <c r="E142" s="28"/>
      <c r="F142" s="28"/>
      <c r="G142" s="60"/>
      <c r="H142" s="64">
        <f>SUM(H137:H141)</f>
        <v>0</v>
      </c>
      <c r="I142" s="64">
        <f>SUM(I137:I141)</f>
        <v>0</v>
      </c>
      <c r="J142" s="64"/>
      <c r="K142" s="65">
        <f>SUM(K137:K141)</f>
        <v>0</v>
      </c>
      <c r="L142" s="28"/>
      <c r="M142" s="28"/>
      <c r="N142" s="28"/>
      <c r="O142" s="28"/>
    </row>
    <row r="143" spans="1:15">
      <c r="A143" s="28"/>
      <c r="B143" s="62">
        <v>3</v>
      </c>
      <c r="C143" s="193"/>
      <c r="D143" s="28"/>
      <c r="E143" s="28"/>
      <c r="F143" s="28"/>
      <c r="G143" s="60"/>
      <c r="H143" s="60"/>
      <c r="I143" s="60"/>
      <c r="J143" s="60"/>
      <c r="K143" s="61">
        <f t="shared" si="14"/>
        <v>0</v>
      </c>
      <c r="L143" s="28"/>
      <c r="M143" s="28"/>
      <c r="N143" s="28"/>
      <c r="O143" s="28"/>
    </row>
    <row r="144" spans="1:15">
      <c r="A144" s="28"/>
      <c r="B144" s="62"/>
      <c r="C144" s="193"/>
      <c r="D144" s="28"/>
      <c r="E144" s="28"/>
      <c r="F144" s="28"/>
      <c r="G144" s="60"/>
      <c r="H144" s="60"/>
      <c r="I144" s="60"/>
      <c r="J144" s="60"/>
      <c r="K144" s="61">
        <f t="shared" si="14"/>
        <v>0</v>
      </c>
      <c r="L144" s="28"/>
      <c r="M144" s="28"/>
      <c r="N144" s="28"/>
      <c r="O144" s="28"/>
    </row>
    <row r="145" spans="1:15">
      <c r="A145" s="28"/>
      <c r="B145" s="62"/>
      <c r="C145" s="193"/>
      <c r="D145" s="28"/>
      <c r="E145" s="28"/>
      <c r="F145" s="28"/>
      <c r="G145" s="60"/>
      <c r="H145" s="60"/>
      <c r="I145" s="60"/>
      <c r="J145" s="60"/>
      <c r="K145" s="61">
        <f t="shared" si="14"/>
        <v>0</v>
      </c>
      <c r="L145" s="28"/>
      <c r="M145" s="28"/>
      <c r="N145" s="28"/>
      <c r="O145" s="28"/>
    </row>
    <row r="146" spans="1:15">
      <c r="A146" s="28"/>
      <c r="B146" s="62"/>
      <c r="C146" s="193"/>
      <c r="D146" s="28"/>
      <c r="E146" s="28"/>
      <c r="F146" s="28"/>
      <c r="G146" s="60"/>
      <c r="H146" s="60"/>
      <c r="I146" s="60"/>
      <c r="J146" s="60"/>
      <c r="K146" s="61">
        <f t="shared" si="14"/>
        <v>0</v>
      </c>
      <c r="L146" s="28"/>
      <c r="M146" s="28"/>
      <c r="N146" s="28"/>
      <c r="O146" s="28"/>
    </row>
    <row r="147" spans="1:15">
      <c r="A147" s="28"/>
      <c r="B147" s="62"/>
      <c r="C147" s="193"/>
      <c r="D147" s="28"/>
      <c r="E147" s="28"/>
      <c r="F147" s="28"/>
      <c r="G147" s="60"/>
      <c r="H147" s="60"/>
      <c r="I147" s="60"/>
      <c r="J147" s="60"/>
      <c r="K147" s="61">
        <f t="shared" si="14"/>
        <v>0</v>
      </c>
      <c r="L147" s="28"/>
      <c r="M147" s="28"/>
      <c r="N147" s="28"/>
      <c r="O147" s="28"/>
    </row>
    <row r="148" spans="1:15">
      <c r="A148" s="28"/>
      <c r="B148" s="62"/>
      <c r="C148" s="193"/>
      <c r="D148" s="28"/>
      <c r="E148" s="28"/>
      <c r="F148" s="28"/>
      <c r="G148" s="60"/>
      <c r="H148" s="64">
        <f>SUM(H143:H147)</f>
        <v>0</v>
      </c>
      <c r="I148" s="64">
        <f>SUM(I143:I147)</f>
        <v>0</v>
      </c>
      <c r="J148" s="64"/>
      <c r="K148" s="65">
        <f>SUM(K143:K147)</f>
        <v>0</v>
      </c>
      <c r="L148" s="28"/>
      <c r="M148" s="28"/>
      <c r="N148" s="28"/>
      <c r="O148" s="28"/>
    </row>
    <row r="149" spans="1:15">
      <c r="A149" s="28"/>
      <c r="B149" s="62">
        <v>3</v>
      </c>
      <c r="C149" s="193"/>
      <c r="D149" s="28"/>
      <c r="E149" s="28"/>
      <c r="F149" s="28"/>
      <c r="G149" s="60"/>
      <c r="H149" s="60"/>
      <c r="I149" s="60"/>
      <c r="J149" s="60"/>
      <c r="K149" s="61">
        <f t="shared" si="14"/>
        <v>0</v>
      </c>
      <c r="L149" s="28"/>
      <c r="M149" s="28"/>
      <c r="N149" s="28"/>
      <c r="O149" s="28"/>
    </row>
    <row r="150" spans="1:15">
      <c r="A150" s="28"/>
      <c r="B150" s="62"/>
      <c r="C150" s="193"/>
      <c r="D150" s="28"/>
      <c r="E150" s="28"/>
      <c r="F150" s="28"/>
      <c r="G150" s="60"/>
      <c r="H150" s="60"/>
      <c r="I150" s="60"/>
      <c r="J150" s="60"/>
      <c r="K150" s="61">
        <f t="shared" si="14"/>
        <v>0</v>
      </c>
      <c r="L150" s="28"/>
      <c r="M150" s="28"/>
      <c r="N150" s="28"/>
      <c r="O150" s="28"/>
    </row>
    <row r="151" spans="1:15">
      <c r="A151" s="28"/>
      <c r="B151" s="62"/>
      <c r="C151" s="193"/>
      <c r="D151" s="28"/>
      <c r="E151" s="28"/>
      <c r="F151" s="28"/>
      <c r="G151" s="60"/>
      <c r="H151" s="60"/>
      <c r="I151" s="60"/>
      <c r="J151" s="60"/>
      <c r="K151" s="61">
        <f t="shared" si="14"/>
        <v>0</v>
      </c>
      <c r="L151" s="28"/>
      <c r="M151" s="28"/>
      <c r="N151" s="28"/>
      <c r="O151" s="28"/>
    </row>
    <row r="152" spans="1:15">
      <c r="A152" s="28"/>
      <c r="B152" s="62"/>
      <c r="C152" s="193"/>
      <c r="D152" s="28"/>
      <c r="E152" s="28"/>
      <c r="F152" s="28"/>
      <c r="G152" s="60"/>
      <c r="H152" s="60"/>
      <c r="I152" s="60"/>
      <c r="J152" s="60"/>
      <c r="K152" s="61">
        <f t="shared" si="14"/>
        <v>0</v>
      </c>
      <c r="L152" s="28"/>
      <c r="M152" s="28"/>
      <c r="N152" s="28"/>
      <c r="O152" s="28"/>
    </row>
    <row r="153" spans="1:15">
      <c r="A153" s="28"/>
      <c r="B153" s="62"/>
      <c r="C153" s="193"/>
      <c r="D153" s="28"/>
      <c r="E153" s="28"/>
      <c r="F153" s="28"/>
      <c r="G153" s="60"/>
      <c r="H153" s="60"/>
      <c r="I153" s="60"/>
      <c r="J153" s="60"/>
      <c r="K153" s="61">
        <f t="shared" si="14"/>
        <v>0</v>
      </c>
      <c r="L153" s="28"/>
      <c r="M153" s="28"/>
      <c r="N153" s="28"/>
      <c r="O153" s="28"/>
    </row>
    <row r="154" spans="1:15">
      <c r="A154" s="28"/>
      <c r="B154" s="62"/>
      <c r="C154" s="193"/>
      <c r="D154" s="28"/>
      <c r="E154" s="28"/>
      <c r="F154" s="28"/>
      <c r="G154" s="60"/>
      <c r="H154" s="64">
        <f>SUM(H149:H153)</f>
        <v>0</v>
      </c>
      <c r="I154" s="64">
        <f>SUM(I149:I153)</f>
        <v>0</v>
      </c>
      <c r="J154" s="64"/>
      <c r="K154" s="65">
        <f>SUM(K149:K153)</f>
        <v>0</v>
      </c>
      <c r="L154" s="28"/>
      <c r="M154" s="28"/>
      <c r="N154" s="28"/>
      <c r="O154" s="28"/>
    </row>
    <row r="155" spans="1:15">
      <c r="A155" s="28"/>
      <c r="B155" s="62">
        <v>3</v>
      </c>
      <c r="C155" s="193"/>
      <c r="D155" s="28"/>
      <c r="E155" s="28"/>
      <c r="F155" s="28"/>
      <c r="G155" s="60"/>
      <c r="H155" s="62"/>
      <c r="I155" s="62"/>
      <c r="J155" s="62"/>
      <c r="K155" s="61">
        <f>I155*J155</f>
        <v>0</v>
      </c>
      <c r="L155" s="28"/>
      <c r="M155" s="28"/>
      <c r="N155" s="28"/>
      <c r="O155" s="28"/>
    </row>
    <row r="156" spans="1:15">
      <c r="A156" s="28"/>
      <c r="B156" s="62"/>
      <c r="C156" s="193"/>
      <c r="D156" s="28"/>
      <c r="E156" s="28"/>
      <c r="F156" s="28"/>
      <c r="G156" s="60"/>
      <c r="H156" s="62"/>
      <c r="I156" s="62"/>
      <c r="J156" s="62"/>
      <c r="K156" s="61">
        <f t="shared" ref="K156:K159" si="16">I156*J156</f>
        <v>0</v>
      </c>
      <c r="L156" s="28"/>
      <c r="M156" s="28"/>
      <c r="N156" s="28"/>
      <c r="O156" s="28"/>
    </row>
    <row r="157" spans="1:15">
      <c r="A157" s="28"/>
      <c r="B157" s="62"/>
      <c r="C157" s="193"/>
      <c r="D157" s="28"/>
      <c r="E157" s="28"/>
      <c r="F157" s="28"/>
      <c r="G157" s="60"/>
      <c r="H157" s="62"/>
      <c r="I157" s="62"/>
      <c r="J157" s="62"/>
      <c r="K157" s="61">
        <f t="shared" si="16"/>
        <v>0</v>
      </c>
      <c r="L157" s="28"/>
      <c r="M157" s="28"/>
      <c r="N157" s="28"/>
      <c r="O157" s="28"/>
    </row>
    <row r="158" spans="1:15">
      <c r="A158" s="28"/>
      <c r="B158" s="62"/>
      <c r="C158" s="193"/>
      <c r="D158" s="28"/>
      <c r="E158" s="28"/>
      <c r="F158" s="28"/>
      <c r="G158" s="60"/>
      <c r="H158" s="62"/>
      <c r="I158" s="62"/>
      <c r="J158" s="62"/>
      <c r="K158" s="61">
        <f t="shared" si="16"/>
        <v>0</v>
      </c>
      <c r="L158" s="28"/>
      <c r="M158" s="28"/>
      <c r="N158" s="28"/>
      <c r="O158" s="28"/>
    </row>
    <row r="159" spans="1:15">
      <c r="A159" s="28"/>
      <c r="B159" s="60"/>
      <c r="C159" s="193"/>
      <c r="D159" s="28"/>
      <c r="E159" s="28"/>
      <c r="F159" s="28"/>
      <c r="G159" s="60"/>
      <c r="H159" s="62"/>
      <c r="I159" s="62"/>
      <c r="J159" s="62"/>
      <c r="K159" s="61">
        <f t="shared" si="16"/>
        <v>0</v>
      </c>
      <c r="L159" s="28"/>
      <c r="M159" s="28"/>
      <c r="N159" s="28"/>
      <c r="O159" s="28"/>
    </row>
    <row r="160" spans="1:15">
      <c r="A160" s="28"/>
      <c r="B160" s="60"/>
      <c r="C160" s="193"/>
      <c r="D160" s="28"/>
      <c r="E160" s="28"/>
      <c r="F160" s="28"/>
      <c r="G160" s="60"/>
      <c r="H160" s="64">
        <f>SUM(H155:H159)</f>
        <v>0</v>
      </c>
      <c r="I160" s="64">
        <f>SUM(I155:I159)</f>
        <v>0</v>
      </c>
      <c r="J160" s="64"/>
      <c r="K160" s="65">
        <f>SUM(K155:K159)</f>
        <v>0</v>
      </c>
      <c r="L160" s="28"/>
      <c r="M160" s="28"/>
      <c r="N160" s="28"/>
      <c r="O160" s="28"/>
    </row>
    <row r="161" spans="1:15">
      <c r="A161" s="28"/>
      <c r="B161" s="60">
        <v>3</v>
      </c>
      <c r="C161" s="193"/>
      <c r="D161" s="28"/>
      <c r="E161" s="28"/>
      <c r="F161" s="28"/>
      <c r="G161" s="60"/>
      <c r="H161" s="62"/>
      <c r="I161" s="62"/>
      <c r="J161" s="62"/>
      <c r="K161" s="61">
        <f>J161*I161</f>
        <v>0</v>
      </c>
      <c r="L161" s="28"/>
      <c r="M161" s="28"/>
      <c r="N161" s="28"/>
      <c r="O161" s="28"/>
    </row>
    <row r="162" spans="1:15">
      <c r="A162" s="28"/>
      <c r="B162" s="60"/>
      <c r="C162" s="193"/>
      <c r="D162" s="28"/>
      <c r="E162" s="28"/>
      <c r="F162" s="28"/>
      <c r="G162" s="60"/>
      <c r="H162" s="62"/>
      <c r="I162" s="62"/>
      <c r="J162" s="62"/>
      <c r="K162" s="61">
        <f t="shared" ref="K162:K165" si="17">J162*I162</f>
        <v>0</v>
      </c>
      <c r="L162" s="28"/>
      <c r="M162" s="28"/>
      <c r="N162" s="28"/>
      <c r="O162" s="28"/>
    </row>
    <row r="163" spans="1:15">
      <c r="A163" s="28"/>
      <c r="B163" s="60"/>
      <c r="C163" s="193"/>
      <c r="D163" s="28"/>
      <c r="E163" s="28"/>
      <c r="F163" s="28"/>
      <c r="G163" s="60"/>
      <c r="H163" s="62"/>
      <c r="I163" s="62"/>
      <c r="J163" s="62"/>
      <c r="K163" s="61">
        <f t="shared" si="17"/>
        <v>0</v>
      </c>
      <c r="L163" s="28"/>
      <c r="M163" s="28"/>
      <c r="N163" s="28"/>
      <c r="O163" s="28"/>
    </row>
    <row r="164" spans="1:15">
      <c r="A164" s="28"/>
      <c r="B164" s="60"/>
      <c r="C164" s="193"/>
      <c r="D164" s="28"/>
      <c r="E164" s="28"/>
      <c r="F164" s="28"/>
      <c r="G164" s="60"/>
      <c r="H164" s="62"/>
      <c r="I164" s="62"/>
      <c r="J164" s="62"/>
      <c r="K164" s="61">
        <f t="shared" si="17"/>
        <v>0</v>
      </c>
      <c r="L164" s="28"/>
      <c r="M164" s="28"/>
      <c r="N164" s="28"/>
      <c r="O164" s="28"/>
    </row>
    <row r="165" spans="1:15">
      <c r="A165" s="28"/>
      <c r="B165" s="60"/>
      <c r="C165" s="193"/>
      <c r="D165" s="28"/>
      <c r="E165" s="28"/>
      <c r="F165" s="28"/>
      <c r="G165" s="60"/>
      <c r="H165" s="62"/>
      <c r="I165" s="62"/>
      <c r="J165" s="62"/>
      <c r="K165" s="61">
        <f t="shared" si="17"/>
        <v>0</v>
      </c>
      <c r="L165" s="28"/>
      <c r="M165" s="28"/>
      <c r="N165" s="28"/>
      <c r="O165" s="28"/>
    </row>
    <row r="166" spans="1:15">
      <c r="A166" s="28"/>
      <c r="B166" s="60"/>
      <c r="C166" s="193"/>
      <c r="D166" s="28"/>
      <c r="E166" s="28"/>
      <c r="F166" s="28"/>
      <c r="G166" s="60"/>
      <c r="H166" s="64">
        <f>SUM(H161:H165)</f>
        <v>0</v>
      </c>
      <c r="I166" s="64">
        <f>SUM(I161:I165)</f>
        <v>0</v>
      </c>
      <c r="J166" s="64"/>
      <c r="K166" s="65">
        <f>SUM(K161:K165)</f>
        <v>0</v>
      </c>
      <c r="L166" s="28"/>
      <c r="M166" s="28"/>
      <c r="N166" s="28"/>
      <c r="O166" s="28"/>
    </row>
    <row r="167" spans="1:15">
      <c r="A167" s="28"/>
      <c r="B167" s="60">
        <v>3</v>
      </c>
      <c r="C167" s="193"/>
      <c r="D167" s="28"/>
      <c r="E167" s="28"/>
      <c r="F167" s="28"/>
      <c r="G167" s="60"/>
      <c r="H167" s="62"/>
      <c r="I167" s="62"/>
      <c r="J167" s="62"/>
      <c r="K167" s="61">
        <f>J167*I167</f>
        <v>0</v>
      </c>
      <c r="L167" s="28"/>
      <c r="M167" s="28"/>
      <c r="N167" s="28"/>
      <c r="O167" s="28"/>
    </row>
    <row r="168" spans="1:15">
      <c r="A168" s="28"/>
      <c r="B168" s="60"/>
      <c r="C168" s="193"/>
      <c r="D168" s="28"/>
      <c r="E168" s="28"/>
      <c r="F168" s="28"/>
      <c r="G168" s="60"/>
      <c r="H168" s="62"/>
      <c r="I168" s="62"/>
      <c r="J168" s="62"/>
      <c r="K168" s="61">
        <f t="shared" ref="K168:K171" si="18">J168*I168</f>
        <v>0</v>
      </c>
      <c r="L168" s="28"/>
      <c r="M168" s="28"/>
      <c r="N168" s="28"/>
      <c r="O168" s="28"/>
    </row>
    <row r="169" spans="1:15">
      <c r="A169" s="28"/>
      <c r="B169" s="60"/>
      <c r="C169" s="193"/>
      <c r="D169" s="28"/>
      <c r="E169" s="28"/>
      <c r="F169" s="28"/>
      <c r="G169" s="60"/>
      <c r="H169" s="62"/>
      <c r="I169" s="62"/>
      <c r="J169" s="62"/>
      <c r="K169" s="61">
        <f t="shared" si="18"/>
        <v>0</v>
      </c>
      <c r="L169" s="28"/>
      <c r="M169" s="28"/>
      <c r="N169" s="28"/>
      <c r="O169" s="28"/>
    </row>
    <row r="170" spans="1:15">
      <c r="A170" s="28"/>
      <c r="B170" s="60"/>
      <c r="C170" s="193"/>
      <c r="D170" s="28"/>
      <c r="E170" s="28"/>
      <c r="F170" s="28"/>
      <c r="G170" s="60"/>
      <c r="H170" s="62"/>
      <c r="I170" s="62"/>
      <c r="J170" s="62"/>
      <c r="K170" s="61">
        <f t="shared" si="18"/>
        <v>0</v>
      </c>
      <c r="L170" s="28"/>
      <c r="M170" s="28"/>
      <c r="N170" s="28"/>
      <c r="O170" s="28"/>
    </row>
    <row r="171" spans="1:15">
      <c r="A171" s="28"/>
      <c r="B171" s="60"/>
      <c r="C171" s="193"/>
      <c r="D171" s="28"/>
      <c r="E171" s="28"/>
      <c r="F171" s="28"/>
      <c r="G171" s="60"/>
      <c r="H171" s="62"/>
      <c r="I171" s="62"/>
      <c r="J171" s="62"/>
      <c r="K171" s="61">
        <f t="shared" si="18"/>
        <v>0</v>
      </c>
      <c r="L171" s="28"/>
      <c r="M171" s="28"/>
      <c r="N171" s="28"/>
      <c r="O171" s="28"/>
    </row>
    <row r="172" spans="1:15">
      <c r="A172" s="28"/>
      <c r="B172" s="60"/>
      <c r="C172" s="193"/>
      <c r="D172" s="28"/>
      <c r="E172" s="28"/>
      <c r="F172" s="28"/>
      <c r="G172" s="60"/>
      <c r="H172" s="64">
        <f>SUM(H167:H171)</f>
        <v>0</v>
      </c>
      <c r="I172" s="64">
        <f>SUM(I167:I171)</f>
        <v>0</v>
      </c>
      <c r="J172" s="64"/>
      <c r="K172" s="65">
        <f>SUM(K167:K171)</f>
        <v>0</v>
      </c>
      <c r="L172" s="28"/>
      <c r="M172" s="28"/>
      <c r="N172" s="28"/>
      <c r="O172" s="28"/>
    </row>
    <row r="173" spans="1:15">
      <c r="A173" s="28"/>
      <c r="B173" s="60">
        <v>3</v>
      </c>
      <c r="C173" s="193"/>
      <c r="D173" s="28"/>
      <c r="E173" s="28"/>
      <c r="F173" s="28"/>
      <c r="G173" s="60"/>
      <c r="H173" s="62"/>
      <c r="I173" s="62"/>
      <c r="J173" s="62"/>
      <c r="K173" s="61">
        <f>J173*I173</f>
        <v>0</v>
      </c>
      <c r="L173" s="28"/>
      <c r="M173" s="28"/>
      <c r="N173" s="28"/>
      <c r="O173" s="28"/>
    </row>
    <row r="174" spans="1:15">
      <c r="A174" s="28"/>
      <c r="B174" s="60"/>
      <c r="C174" s="193"/>
      <c r="D174" s="28"/>
      <c r="E174" s="28"/>
      <c r="F174" s="28"/>
      <c r="G174" s="60"/>
      <c r="H174" s="62"/>
      <c r="I174" s="62"/>
      <c r="J174" s="62"/>
      <c r="K174" s="61">
        <f t="shared" ref="K174:K177" si="19">J174*I174</f>
        <v>0</v>
      </c>
      <c r="L174" s="28"/>
      <c r="M174" s="28"/>
      <c r="N174" s="28"/>
      <c r="O174" s="28"/>
    </row>
    <row r="175" spans="1:15">
      <c r="A175" s="28"/>
      <c r="B175" s="60"/>
      <c r="C175" s="193"/>
      <c r="D175" s="28"/>
      <c r="E175" s="28"/>
      <c r="F175" s="28"/>
      <c r="G175" s="60"/>
      <c r="H175" s="62"/>
      <c r="I175" s="62"/>
      <c r="J175" s="62"/>
      <c r="K175" s="61">
        <f t="shared" si="19"/>
        <v>0</v>
      </c>
      <c r="L175" s="28"/>
      <c r="M175" s="28"/>
      <c r="N175" s="28"/>
      <c r="O175" s="28"/>
    </row>
    <row r="176" spans="1:15">
      <c r="A176" s="28"/>
      <c r="B176" s="60"/>
      <c r="C176" s="193"/>
      <c r="D176" s="28"/>
      <c r="E176" s="28"/>
      <c r="F176" s="28"/>
      <c r="G176" s="60"/>
      <c r="H176" s="62"/>
      <c r="I176" s="62"/>
      <c r="J176" s="62"/>
      <c r="K176" s="61">
        <f t="shared" si="19"/>
        <v>0</v>
      </c>
      <c r="L176" s="28"/>
      <c r="M176" s="28"/>
      <c r="N176" s="28"/>
      <c r="O176" s="28"/>
    </row>
    <row r="177" spans="1:15">
      <c r="A177" s="28"/>
      <c r="B177" s="60"/>
      <c r="C177" s="193"/>
      <c r="D177" s="28"/>
      <c r="E177" s="28"/>
      <c r="F177" s="28"/>
      <c r="G177" s="60"/>
      <c r="H177" s="62"/>
      <c r="I177" s="62"/>
      <c r="J177" s="62"/>
      <c r="K177" s="61">
        <f t="shared" si="19"/>
        <v>0</v>
      </c>
      <c r="L177" s="28"/>
      <c r="M177" s="28"/>
      <c r="N177" s="28"/>
      <c r="O177" s="28"/>
    </row>
    <row r="178" spans="1:15">
      <c r="A178" s="28"/>
      <c r="B178" s="60"/>
      <c r="C178" s="193"/>
      <c r="D178" s="28"/>
      <c r="E178" s="28"/>
      <c r="F178" s="28"/>
      <c r="G178" s="60"/>
      <c r="H178" s="64">
        <f>SUM(H173:H177)</f>
        <v>0</v>
      </c>
      <c r="I178" s="64">
        <f>SUM(I173:I177)</f>
        <v>0</v>
      </c>
      <c r="J178" s="64"/>
      <c r="K178" s="65">
        <f>SUM(K173:K177)</f>
        <v>0</v>
      </c>
      <c r="L178" s="28"/>
      <c r="M178" s="28"/>
      <c r="N178" s="28"/>
      <c r="O178" s="28"/>
    </row>
    <row r="179" spans="1:15">
      <c r="A179" s="28"/>
      <c r="B179" s="60">
        <v>3</v>
      </c>
      <c r="C179" s="193"/>
      <c r="D179" s="28"/>
      <c r="E179" s="28"/>
      <c r="F179" s="28"/>
      <c r="G179" s="60"/>
      <c r="H179" s="62"/>
      <c r="I179" s="62"/>
      <c r="J179" s="62"/>
      <c r="K179" s="61">
        <f>J179*I179</f>
        <v>0</v>
      </c>
      <c r="L179" s="28"/>
      <c r="M179" s="28"/>
      <c r="N179" s="28"/>
      <c r="O179" s="28"/>
    </row>
    <row r="180" spans="1:15">
      <c r="A180" s="28"/>
      <c r="B180" s="60"/>
      <c r="C180" s="193"/>
      <c r="D180" s="28"/>
      <c r="E180" s="28"/>
      <c r="F180" s="28"/>
      <c r="G180" s="60"/>
      <c r="H180" s="62"/>
      <c r="I180" s="62"/>
      <c r="J180" s="62"/>
      <c r="K180" s="61">
        <f t="shared" ref="K180:K183" si="20">J180*I180</f>
        <v>0</v>
      </c>
      <c r="L180" s="28"/>
      <c r="M180" s="28"/>
      <c r="N180" s="28"/>
      <c r="O180" s="28"/>
    </row>
    <row r="181" spans="1:15">
      <c r="A181" s="28"/>
      <c r="B181" s="60"/>
      <c r="C181" s="193"/>
      <c r="D181" s="28"/>
      <c r="E181" s="28"/>
      <c r="F181" s="28"/>
      <c r="G181" s="60"/>
      <c r="H181" s="62"/>
      <c r="I181" s="62"/>
      <c r="J181" s="62"/>
      <c r="K181" s="61">
        <f t="shared" si="20"/>
        <v>0</v>
      </c>
      <c r="L181" s="28"/>
      <c r="M181" s="28"/>
      <c r="N181" s="28"/>
      <c r="O181" s="28"/>
    </row>
    <row r="182" spans="1:15">
      <c r="A182" s="28"/>
      <c r="B182" s="60"/>
      <c r="C182" s="193"/>
      <c r="D182" s="28"/>
      <c r="E182" s="28"/>
      <c r="F182" s="28"/>
      <c r="G182" s="60"/>
      <c r="H182" s="62"/>
      <c r="I182" s="62"/>
      <c r="J182" s="62"/>
      <c r="K182" s="61">
        <f t="shared" si="20"/>
        <v>0</v>
      </c>
      <c r="L182" s="28"/>
      <c r="M182" s="28"/>
      <c r="N182" s="28"/>
      <c r="O182" s="28"/>
    </row>
    <row r="183" spans="1:15">
      <c r="A183" s="28"/>
      <c r="B183" s="60"/>
      <c r="C183" s="193"/>
      <c r="D183" s="28"/>
      <c r="E183" s="28"/>
      <c r="F183" s="28"/>
      <c r="G183" s="60"/>
      <c r="H183" s="62"/>
      <c r="I183" s="62"/>
      <c r="J183" s="62"/>
      <c r="K183" s="61">
        <f t="shared" si="20"/>
        <v>0</v>
      </c>
      <c r="L183" s="28"/>
      <c r="M183" s="28"/>
      <c r="N183" s="28"/>
      <c r="O183" s="28"/>
    </row>
    <row r="184" spans="1:15">
      <c r="A184" s="28"/>
      <c r="B184" s="60"/>
      <c r="C184" s="193"/>
      <c r="D184" s="28"/>
      <c r="E184" s="28"/>
      <c r="F184" s="28"/>
      <c r="G184" s="60"/>
      <c r="H184" s="64">
        <f>SUM(H179:H183)</f>
        <v>0</v>
      </c>
      <c r="I184" s="64">
        <f>SUM(I179:I183)</f>
        <v>0</v>
      </c>
      <c r="J184" s="64"/>
      <c r="K184" s="65">
        <f>SUM(K179:K183)</f>
        <v>0</v>
      </c>
      <c r="L184" s="28"/>
      <c r="M184" s="28"/>
      <c r="N184" s="28"/>
      <c r="O184" s="28"/>
    </row>
    <row r="185" spans="1:15">
      <c r="A185" s="28"/>
      <c r="B185" s="60">
        <v>3</v>
      </c>
      <c r="C185" s="193"/>
      <c r="D185" s="28"/>
      <c r="E185" s="28"/>
      <c r="F185" s="28"/>
      <c r="G185" s="60"/>
      <c r="H185" s="62"/>
      <c r="I185" s="62"/>
      <c r="J185" s="62"/>
      <c r="K185" s="61">
        <f>J185*I185</f>
        <v>0</v>
      </c>
      <c r="L185" s="28"/>
      <c r="M185" s="28"/>
      <c r="N185" s="28"/>
      <c r="O185" s="28"/>
    </row>
    <row r="186" spans="1:15">
      <c r="A186" s="28"/>
      <c r="B186" s="60"/>
      <c r="C186" s="193"/>
      <c r="D186" s="28"/>
      <c r="E186" s="28"/>
      <c r="F186" s="28"/>
      <c r="G186" s="60"/>
      <c r="H186" s="62"/>
      <c r="I186" s="62"/>
      <c r="J186" s="62"/>
      <c r="K186" s="61">
        <f t="shared" ref="K186:K189" si="21">J186*I186</f>
        <v>0</v>
      </c>
      <c r="L186" s="28"/>
      <c r="M186" s="28"/>
      <c r="N186" s="28"/>
      <c r="O186" s="28"/>
    </row>
    <row r="187" spans="1:15">
      <c r="A187" s="28"/>
      <c r="B187" s="60"/>
      <c r="C187" s="193"/>
      <c r="D187" s="28"/>
      <c r="E187" s="28"/>
      <c r="F187" s="28"/>
      <c r="G187" s="60"/>
      <c r="H187" s="62"/>
      <c r="I187" s="62"/>
      <c r="J187" s="62"/>
      <c r="K187" s="61">
        <f t="shared" si="21"/>
        <v>0</v>
      </c>
      <c r="L187" s="28"/>
      <c r="M187" s="28"/>
      <c r="N187" s="28"/>
      <c r="O187" s="28"/>
    </row>
    <row r="188" spans="1:15">
      <c r="A188" s="28"/>
      <c r="B188" s="60"/>
      <c r="C188" s="193"/>
      <c r="D188" s="28"/>
      <c r="E188" s="28"/>
      <c r="F188" s="28"/>
      <c r="G188" s="60"/>
      <c r="H188" s="62"/>
      <c r="I188" s="62"/>
      <c r="J188" s="62"/>
      <c r="K188" s="61">
        <f t="shared" si="21"/>
        <v>0</v>
      </c>
      <c r="L188" s="28"/>
      <c r="M188" s="28"/>
      <c r="N188" s="28"/>
      <c r="O188" s="28"/>
    </row>
    <row r="189" spans="1:15">
      <c r="A189" s="28"/>
      <c r="B189" s="60"/>
      <c r="C189" s="193"/>
      <c r="D189" s="28"/>
      <c r="E189" s="28"/>
      <c r="F189" s="28"/>
      <c r="G189" s="60"/>
      <c r="H189" s="62"/>
      <c r="I189" s="62"/>
      <c r="J189" s="62"/>
      <c r="K189" s="61">
        <f t="shared" si="21"/>
        <v>0</v>
      </c>
      <c r="L189" s="28"/>
      <c r="M189" s="28"/>
      <c r="N189" s="28"/>
      <c r="O189" s="28"/>
    </row>
    <row r="190" spans="1:15">
      <c r="A190" s="28"/>
      <c r="B190" s="60"/>
      <c r="C190" s="193"/>
      <c r="D190" s="28"/>
      <c r="E190" s="28"/>
      <c r="F190" s="28"/>
      <c r="G190" s="60"/>
      <c r="H190" s="64">
        <f>SUM(H185:H189)</f>
        <v>0</v>
      </c>
      <c r="I190" s="64">
        <f>SUM(I185:I189)</f>
        <v>0</v>
      </c>
      <c r="J190" s="64"/>
      <c r="K190" s="65">
        <f>SUM(K185:K189)</f>
        <v>0</v>
      </c>
      <c r="L190" s="28"/>
      <c r="M190" s="28"/>
      <c r="N190" s="28"/>
      <c r="O190" s="28"/>
    </row>
    <row r="191" spans="1:15">
      <c r="A191" s="28"/>
      <c r="B191" s="60">
        <v>3</v>
      </c>
      <c r="C191" s="193"/>
      <c r="D191" s="28"/>
      <c r="E191" s="28"/>
      <c r="F191" s="28"/>
      <c r="G191" s="60"/>
      <c r="H191" s="62"/>
      <c r="I191" s="62"/>
      <c r="J191" s="62"/>
      <c r="K191" s="61">
        <f>J191*I191</f>
        <v>0</v>
      </c>
      <c r="L191" s="28"/>
      <c r="M191" s="28"/>
      <c r="N191" s="28"/>
      <c r="O191" s="28"/>
    </row>
    <row r="192" spans="1:15">
      <c r="A192" s="28"/>
      <c r="B192" s="60"/>
      <c r="C192" s="193"/>
      <c r="D192" s="28"/>
      <c r="E192" s="28"/>
      <c r="F192" s="28"/>
      <c r="G192" s="60"/>
      <c r="H192" s="62"/>
      <c r="I192" s="62"/>
      <c r="J192" s="62"/>
      <c r="K192" s="61">
        <f t="shared" ref="K192:K195" si="22">J192*I192</f>
        <v>0</v>
      </c>
      <c r="L192" s="28"/>
      <c r="M192" s="28"/>
      <c r="N192" s="28"/>
      <c r="O192" s="28"/>
    </row>
    <row r="193" spans="1:15">
      <c r="A193" s="28"/>
      <c r="B193" s="60"/>
      <c r="C193" s="193"/>
      <c r="D193" s="28"/>
      <c r="E193" s="28"/>
      <c r="F193" s="28"/>
      <c r="G193" s="60"/>
      <c r="H193" s="62"/>
      <c r="I193" s="62"/>
      <c r="J193" s="62"/>
      <c r="K193" s="61">
        <f t="shared" si="22"/>
        <v>0</v>
      </c>
      <c r="L193" s="28"/>
      <c r="M193" s="28"/>
      <c r="N193" s="28"/>
      <c r="O193" s="28"/>
    </row>
    <row r="194" spans="1:15">
      <c r="A194" s="28"/>
      <c r="B194" s="60"/>
      <c r="C194" s="193"/>
      <c r="D194" s="28"/>
      <c r="E194" s="28"/>
      <c r="F194" s="28"/>
      <c r="G194" s="60"/>
      <c r="H194" s="62"/>
      <c r="I194" s="62"/>
      <c r="J194" s="62"/>
      <c r="K194" s="61">
        <f t="shared" si="22"/>
        <v>0</v>
      </c>
      <c r="L194" s="28"/>
      <c r="M194" s="28"/>
      <c r="N194" s="28"/>
      <c r="O194" s="28"/>
    </row>
    <row r="195" spans="1:15">
      <c r="A195" s="28"/>
      <c r="B195" s="60"/>
      <c r="C195" s="193"/>
      <c r="D195" s="28"/>
      <c r="E195" s="28"/>
      <c r="F195" s="28"/>
      <c r="G195" s="60"/>
      <c r="H195" s="62"/>
      <c r="I195" s="62"/>
      <c r="J195" s="62"/>
      <c r="K195" s="61">
        <f t="shared" si="22"/>
        <v>0</v>
      </c>
      <c r="L195" s="28"/>
      <c r="M195" s="28"/>
      <c r="N195" s="28"/>
      <c r="O195" s="28"/>
    </row>
    <row r="196" spans="1:15">
      <c r="A196" s="28"/>
      <c r="B196" s="60"/>
      <c r="C196" s="193"/>
      <c r="D196" s="28"/>
      <c r="E196" s="28"/>
      <c r="F196" s="28"/>
      <c r="G196" s="60"/>
      <c r="H196" s="64">
        <f>SUM(H191:H195)</f>
        <v>0</v>
      </c>
      <c r="I196" s="64">
        <f>SUM(I191:I195)</f>
        <v>0</v>
      </c>
      <c r="J196" s="64"/>
      <c r="K196" s="65">
        <f>SUM(K191:K195)</f>
        <v>0</v>
      </c>
      <c r="L196" s="28"/>
      <c r="M196" s="28"/>
      <c r="N196" s="28"/>
      <c r="O196" s="28"/>
    </row>
    <row r="197" spans="1:15" ht="19.5">
      <c r="A197" s="32" t="s">
        <v>54</v>
      </c>
      <c r="B197" s="254" t="s">
        <v>57</v>
      </c>
      <c r="C197" s="254"/>
      <c r="D197" s="255" t="s">
        <v>56</v>
      </c>
      <c r="E197" s="256"/>
      <c r="F197" s="256"/>
      <c r="G197" s="257"/>
      <c r="H197" s="68">
        <f>H6+H15+H19+H24+H29+H35+H40+H45+H50+H55+H59+H65+H71+H76+H82+H88+H94+H100+H106+H112+H118+H124+H130+H136+H142+H148+H154+H160+H166+H172+H178+H184+H190+H196</f>
        <v>1177</v>
      </c>
      <c r="I197" s="68">
        <f>I6+I15+I19+I24+I29+I35+I40+I45+I50+I55+I59+I65+I71+I76+I82+I88+I94+I100+I106+I112+I118+I124+I130+I136+I142+I148+I154+I160+I166+I172+I178+I184+I190+I196</f>
        <v>561</v>
      </c>
      <c r="J197" s="69"/>
      <c r="K197" s="70">
        <f>K6+K15+K19+K24+K29+K35+K40+K45+K50+K55+K59+K65+K71+K76+K82+K88+K94+K100+K106+K112+K118+K124+K130+K136+K142+K148+K154+K160+K166+K172+K178+K184+K190+K196</f>
        <v>307539.8</v>
      </c>
      <c r="L197" s="28"/>
      <c r="M197" s="33">
        <f>SUM(M77:M196)</f>
        <v>0</v>
      </c>
      <c r="N197" s="33">
        <f>SUM(N77:N196)</f>
        <v>0</v>
      </c>
      <c r="O197" s="28"/>
    </row>
  </sheetData>
  <autoFilter ref="A1:O197">
    <filterColumn colId="12" showButton="0"/>
  </autoFilter>
  <mergeCells count="3">
    <mergeCell ref="M1:N1"/>
    <mergeCell ref="B197:C197"/>
    <mergeCell ref="D197:G197"/>
  </mergeCells>
  <pageMargins left="0.7" right="0.7" top="0.75" bottom="0.75" header="0.3" footer="0.3"/>
  <pageSetup paperSize="9" orientation="portrait" horizontalDpi="180" verticalDpi="180" r:id="rId1"/>
  <ignoredErrors>
    <ignoredError sqref="K77:K190 K1:K4 K35:K59 K24:K29 K64:K67 K18:K21 K71:K76 K6:K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128"/>
  <sheetViews>
    <sheetView topLeftCell="A82" workbookViewId="0">
      <selection activeCell="D117" sqref="D117"/>
    </sheetView>
  </sheetViews>
  <sheetFormatPr defaultRowHeight="18.75"/>
  <cols>
    <col min="1" max="1" width="14.85546875" style="34" customWidth="1"/>
    <col min="2" max="2" width="11" style="63" customWidth="1"/>
    <col min="3" max="3" width="19" style="211" customWidth="1"/>
    <col min="4" max="4" width="15.28515625" style="34" customWidth="1"/>
    <col min="5" max="5" width="18.5703125" style="34" customWidth="1"/>
    <col min="6" max="6" width="14.28515625" style="34" customWidth="1"/>
    <col min="7" max="7" width="13.28515625" style="34" customWidth="1"/>
    <col min="8" max="9" width="15.140625" style="63" customWidth="1"/>
    <col min="10" max="10" width="11.28515625" style="63" customWidth="1"/>
    <col min="11" max="11" width="15.85546875" style="63" customWidth="1"/>
    <col min="12" max="12" width="23" style="34" customWidth="1"/>
    <col min="13" max="13" width="14.28515625" style="34" customWidth="1"/>
    <col min="14" max="14" width="9.7109375" style="34" customWidth="1"/>
    <col min="15" max="15" width="42.28515625" style="34" customWidth="1"/>
  </cols>
  <sheetData>
    <row r="1" spans="1:15" s="25" customFormat="1" ht="81.75">
      <c r="A1" s="21" t="s">
        <v>0</v>
      </c>
      <c r="B1" s="58" t="s">
        <v>1</v>
      </c>
      <c r="C1" s="209" t="s">
        <v>2</v>
      </c>
      <c r="D1" s="21" t="s">
        <v>3</v>
      </c>
      <c r="E1" s="21" t="s">
        <v>4</v>
      </c>
      <c r="F1" s="21" t="s">
        <v>5</v>
      </c>
      <c r="G1" s="21" t="s">
        <v>926</v>
      </c>
      <c r="H1" s="58" t="s">
        <v>6</v>
      </c>
      <c r="I1" s="58" t="s">
        <v>7</v>
      </c>
      <c r="J1" s="58" t="s">
        <v>8</v>
      </c>
      <c r="K1" s="59" t="s">
        <v>9</v>
      </c>
      <c r="L1" s="21" t="s">
        <v>10</v>
      </c>
      <c r="M1" s="258" t="s">
        <v>11</v>
      </c>
      <c r="N1" s="259"/>
      <c r="O1" s="21" t="s">
        <v>12</v>
      </c>
    </row>
    <row r="2" spans="1:15" ht="93.75">
      <c r="A2" s="27" t="s">
        <v>13</v>
      </c>
      <c r="B2" s="62">
        <v>4</v>
      </c>
      <c r="C2" s="193" t="s">
        <v>134</v>
      </c>
      <c r="D2" s="35" t="s">
        <v>135</v>
      </c>
      <c r="E2" s="28" t="s">
        <v>328</v>
      </c>
      <c r="F2" s="28" t="s">
        <v>108</v>
      </c>
      <c r="G2" s="28" t="s">
        <v>205</v>
      </c>
      <c r="H2" s="60">
        <v>50</v>
      </c>
      <c r="I2" s="60">
        <v>50</v>
      </c>
      <c r="J2" s="60">
        <v>787.6</v>
      </c>
      <c r="K2" s="61">
        <f>J2*I2</f>
        <v>39380</v>
      </c>
      <c r="L2" s="28" t="s">
        <v>16</v>
      </c>
      <c r="M2" s="28"/>
      <c r="N2" s="28"/>
      <c r="O2" s="27" t="s">
        <v>662</v>
      </c>
    </row>
    <row r="3" spans="1:15" ht="93.75">
      <c r="A3" s="27" t="s">
        <v>13</v>
      </c>
      <c r="B3" s="62">
        <v>4</v>
      </c>
      <c r="C3" s="193" t="s">
        <v>121</v>
      </c>
      <c r="D3" s="35" t="s">
        <v>135</v>
      </c>
      <c r="E3" s="28" t="s">
        <v>328</v>
      </c>
      <c r="F3" s="28" t="s">
        <v>108</v>
      </c>
      <c r="G3" s="28" t="s">
        <v>205</v>
      </c>
      <c r="H3" s="60">
        <v>50</v>
      </c>
      <c r="I3" s="60"/>
      <c r="J3" s="60"/>
      <c r="K3" s="61">
        <f>I3*J3</f>
        <v>0</v>
      </c>
      <c r="L3" s="28" t="s">
        <v>16</v>
      </c>
      <c r="M3" s="28"/>
      <c r="N3" s="28"/>
      <c r="O3" s="27" t="s">
        <v>662</v>
      </c>
    </row>
    <row r="4" spans="1:15">
      <c r="A4" s="28"/>
      <c r="B4" s="62"/>
      <c r="C4" s="193"/>
      <c r="D4" s="28"/>
      <c r="E4" s="28"/>
      <c r="F4" s="28"/>
      <c r="G4" s="28"/>
      <c r="H4" s="60"/>
      <c r="I4" s="60"/>
      <c r="J4" s="60"/>
      <c r="K4" s="61">
        <f t="shared" ref="K4:K5" si="0">I4*J4</f>
        <v>0</v>
      </c>
      <c r="L4" s="28"/>
      <c r="M4" s="28"/>
      <c r="N4" s="28"/>
      <c r="O4" s="28"/>
    </row>
    <row r="5" spans="1:15">
      <c r="A5" s="28"/>
      <c r="B5" s="62"/>
      <c r="C5" s="193"/>
      <c r="D5" s="28"/>
      <c r="E5" s="28"/>
      <c r="F5" s="28"/>
      <c r="G5" s="28"/>
      <c r="H5" s="60"/>
      <c r="I5" s="60"/>
      <c r="J5" s="60"/>
      <c r="K5" s="61">
        <f t="shared" si="0"/>
        <v>0</v>
      </c>
      <c r="L5" s="28"/>
      <c r="M5" s="28"/>
      <c r="N5" s="28"/>
      <c r="O5" s="28"/>
    </row>
    <row r="6" spans="1:15">
      <c r="A6" s="28"/>
      <c r="B6" s="62"/>
      <c r="C6" s="210"/>
      <c r="D6" s="7"/>
      <c r="E6" s="7"/>
      <c r="F6" s="7"/>
      <c r="G6" s="7"/>
      <c r="H6" s="64">
        <f>H2+H3+H4+H5</f>
        <v>100</v>
      </c>
      <c r="I6" s="64">
        <f>I2+I3+I4+I5</f>
        <v>50</v>
      </c>
      <c r="J6" s="64"/>
      <c r="K6" s="65">
        <f>K2+K3+K4+K5</f>
        <v>39380</v>
      </c>
      <c r="L6" s="28"/>
      <c r="M6" s="28"/>
      <c r="N6" s="28"/>
      <c r="O6" s="28"/>
    </row>
    <row r="7" spans="1:15" s="123" customFormat="1" ht="56.25">
      <c r="A7" s="125" t="s">
        <v>29</v>
      </c>
      <c r="B7" s="126">
        <v>4</v>
      </c>
      <c r="C7" s="189" t="s">
        <v>137</v>
      </c>
      <c r="D7" s="125" t="s">
        <v>43</v>
      </c>
      <c r="E7" s="125" t="s">
        <v>191</v>
      </c>
      <c r="F7" s="125" t="s">
        <v>108</v>
      </c>
      <c r="G7" s="125" t="s">
        <v>136</v>
      </c>
      <c r="H7" s="128">
        <v>45</v>
      </c>
      <c r="I7" s="128">
        <v>45</v>
      </c>
      <c r="J7" s="128">
        <v>704</v>
      </c>
      <c r="K7" s="129">
        <f>I7*J7</f>
        <v>31680</v>
      </c>
      <c r="L7" s="125" t="s">
        <v>31</v>
      </c>
      <c r="M7" s="125"/>
      <c r="N7" s="125"/>
      <c r="O7" s="118" t="s">
        <v>210</v>
      </c>
    </row>
    <row r="8" spans="1:15" s="123" customFormat="1" ht="56.25">
      <c r="A8" s="125" t="s">
        <v>29</v>
      </c>
      <c r="B8" s="126">
        <v>4</v>
      </c>
      <c r="C8" s="189" t="s">
        <v>138</v>
      </c>
      <c r="D8" s="125" t="s">
        <v>43</v>
      </c>
      <c r="E8" s="125" t="s">
        <v>191</v>
      </c>
      <c r="F8" s="125" t="s">
        <v>108</v>
      </c>
      <c r="G8" s="125" t="s">
        <v>136</v>
      </c>
      <c r="H8" s="128">
        <v>45</v>
      </c>
      <c r="I8" s="128"/>
      <c r="J8" s="128"/>
      <c r="K8" s="129">
        <f>I8*J8</f>
        <v>0</v>
      </c>
      <c r="L8" s="125" t="s">
        <v>31</v>
      </c>
      <c r="M8" s="125"/>
      <c r="N8" s="125"/>
      <c r="O8" s="118" t="s">
        <v>210</v>
      </c>
    </row>
    <row r="9" spans="1:15" s="123" customFormat="1" ht="56.25">
      <c r="A9" s="125" t="s">
        <v>29</v>
      </c>
      <c r="B9" s="126">
        <v>4</v>
      </c>
      <c r="C9" s="189" t="s">
        <v>139</v>
      </c>
      <c r="D9" s="125" t="s">
        <v>43</v>
      </c>
      <c r="E9" s="125" t="s">
        <v>191</v>
      </c>
      <c r="F9" s="125" t="s">
        <v>108</v>
      </c>
      <c r="G9" s="125" t="s">
        <v>136</v>
      </c>
      <c r="H9" s="128">
        <v>45</v>
      </c>
      <c r="I9" s="128"/>
      <c r="J9" s="128"/>
      <c r="K9" s="129">
        <f>I9*J9</f>
        <v>0</v>
      </c>
      <c r="L9" s="125" t="s">
        <v>31</v>
      </c>
      <c r="M9" s="125"/>
      <c r="N9" s="125"/>
      <c r="O9" s="118" t="s">
        <v>210</v>
      </c>
    </row>
    <row r="10" spans="1:15" s="123" customFormat="1" ht="56.25">
      <c r="A10" s="125" t="s">
        <v>29</v>
      </c>
      <c r="B10" s="126">
        <v>4</v>
      </c>
      <c r="C10" s="189" t="s">
        <v>219</v>
      </c>
      <c r="D10" s="125" t="s">
        <v>43</v>
      </c>
      <c r="E10" s="125" t="s">
        <v>191</v>
      </c>
      <c r="F10" s="125" t="s">
        <v>108</v>
      </c>
      <c r="G10" s="125" t="s">
        <v>136</v>
      </c>
      <c r="H10" s="128">
        <v>45</v>
      </c>
      <c r="I10" s="128"/>
      <c r="J10" s="128"/>
      <c r="K10" s="129">
        <f>I10*J10</f>
        <v>0</v>
      </c>
      <c r="L10" s="125" t="s">
        <v>31</v>
      </c>
      <c r="M10" s="125"/>
      <c r="N10" s="125"/>
      <c r="O10" s="118" t="s">
        <v>210</v>
      </c>
    </row>
    <row r="11" spans="1:15">
      <c r="A11" s="28"/>
      <c r="B11" s="62"/>
      <c r="C11" s="193"/>
      <c r="D11" s="28"/>
      <c r="E11" s="28"/>
      <c r="F11" s="28"/>
      <c r="G11" s="28"/>
      <c r="H11" s="60"/>
      <c r="I11" s="60"/>
      <c r="J11" s="60"/>
      <c r="K11" s="61">
        <f t="shared" ref="K11:K14" si="1">I11*J11</f>
        <v>0</v>
      </c>
      <c r="L11" s="28"/>
      <c r="M11" s="28"/>
      <c r="N11" s="28"/>
      <c r="O11" s="28"/>
    </row>
    <row r="12" spans="1:15">
      <c r="A12" s="28"/>
      <c r="B12" s="62"/>
      <c r="C12" s="193"/>
      <c r="D12" s="28"/>
      <c r="E12" s="28"/>
      <c r="F12" s="28"/>
      <c r="G12" s="28"/>
      <c r="H12" s="60"/>
      <c r="I12" s="60"/>
      <c r="J12" s="60"/>
      <c r="K12" s="61">
        <f t="shared" si="1"/>
        <v>0</v>
      </c>
      <c r="L12" s="28"/>
      <c r="M12" s="28"/>
      <c r="N12" s="28"/>
      <c r="O12" s="28"/>
    </row>
    <row r="13" spans="1:15">
      <c r="A13" s="28"/>
      <c r="B13" s="62"/>
      <c r="C13" s="193"/>
      <c r="D13" s="28"/>
      <c r="E13" s="28"/>
      <c r="F13" s="28"/>
      <c r="G13" s="28"/>
      <c r="H13" s="60"/>
      <c r="I13" s="60"/>
      <c r="J13" s="60"/>
      <c r="K13" s="61">
        <f t="shared" si="1"/>
        <v>0</v>
      </c>
      <c r="L13" s="28"/>
      <c r="M13" s="28"/>
      <c r="N13" s="28"/>
      <c r="O13" s="28"/>
    </row>
    <row r="14" spans="1:15">
      <c r="A14" s="28"/>
      <c r="B14" s="62"/>
      <c r="C14" s="193"/>
      <c r="D14" s="28"/>
      <c r="E14" s="28"/>
      <c r="F14" s="28"/>
      <c r="G14" s="28"/>
      <c r="H14" s="60"/>
      <c r="I14" s="60"/>
      <c r="J14" s="60"/>
      <c r="K14" s="61">
        <f t="shared" si="1"/>
        <v>0</v>
      </c>
      <c r="L14" s="28"/>
      <c r="M14" s="28"/>
      <c r="N14" s="28"/>
      <c r="O14" s="28"/>
    </row>
    <row r="15" spans="1:15">
      <c r="A15" s="28"/>
      <c r="B15" s="62"/>
      <c r="D15" s="28"/>
      <c r="E15" s="28"/>
      <c r="F15" s="28"/>
      <c r="G15" s="28"/>
      <c r="H15" s="64">
        <f>H7+H8+H9+H10+H11+H12+H13+H14</f>
        <v>180</v>
      </c>
      <c r="I15" s="64">
        <f>I7+I8++I9+I10+I11+I12+I13+I14</f>
        <v>45</v>
      </c>
      <c r="J15" s="64"/>
      <c r="K15" s="65">
        <f>K7+K8+K9+K10+K11+K12+K13+K14</f>
        <v>31680</v>
      </c>
      <c r="L15" s="28"/>
      <c r="M15" s="28"/>
      <c r="N15" s="28"/>
      <c r="O15" s="28"/>
    </row>
    <row r="16" spans="1:15" s="123" customFormat="1" ht="131.25">
      <c r="A16" s="125" t="s">
        <v>21</v>
      </c>
      <c r="B16" s="126">
        <v>4</v>
      </c>
      <c r="C16" s="189" t="s">
        <v>144</v>
      </c>
      <c r="D16" s="125" t="s">
        <v>220</v>
      </c>
      <c r="E16" s="125" t="s">
        <v>323</v>
      </c>
      <c r="F16" s="125" t="s">
        <v>108</v>
      </c>
      <c r="G16" s="125" t="s">
        <v>116</v>
      </c>
      <c r="H16" s="128">
        <v>7</v>
      </c>
      <c r="I16" s="128">
        <v>7</v>
      </c>
      <c r="J16" s="128">
        <v>290.39999999999998</v>
      </c>
      <c r="K16" s="129">
        <f>I16*J16</f>
        <v>2032.7999999999997</v>
      </c>
      <c r="L16" s="125" t="s">
        <v>16</v>
      </c>
      <c r="M16" s="125"/>
      <c r="N16" s="125"/>
      <c r="O16" s="118" t="s">
        <v>224</v>
      </c>
    </row>
    <row r="17" spans="1:15">
      <c r="A17" s="28"/>
      <c r="B17" s="62"/>
      <c r="C17" s="193"/>
      <c r="D17" s="28"/>
      <c r="E17" s="28"/>
      <c r="F17" s="28"/>
      <c r="G17" s="28"/>
      <c r="H17" s="60"/>
      <c r="I17" s="60"/>
      <c r="J17" s="60"/>
      <c r="K17" s="61">
        <f>I17*J17</f>
        <v>0</v>
      </c>
      <c r="L17" s="28"/>
      <c r="M17" s="28"/>
      <c r="N17" s="28"/>
      <c r="O17" s="28"/>
    </row>
    <row r="18" spans="1:15" ht="19.5">
      <c r="A18" s="28"/>
      <c r="B18" s="62"/>
      <c r="C18" s="193"/>
      <c r="D18" s="28"/>
      <c r="E18" s="28"/>
      <c r="F18" s="28"/>
      <c r="G18" s="28"/>
      <c r="H18" s="64">
        <f>H16+H17</f>
        <v>7</v>
      </c>
      <c r="I18" s="64">
        <f>I16+I17</f>
        <v>7</v>
      </c>
      <c r="J18" s="66"/>
      <c r="K18" s="65">
        <f>K16+K17</f>
        <v>2032.7999999999997</v>
      </c>
      <c r="L18" s="28"/>
      <c r="M18" s="28"/>
      <c r="N18" s="28"/>
      <c r="O18" s="28"/>
    </row>
    <row r="19" spans="1:15" ht="75">
      <c r="A19" s="27" t="s">
        <v>13</v>
      </c>
      <c r="B19" s="62">
        <v>4</v>
      </c>
      <c r="C19" s="193" t="s">
        <v>154</v>
      </c>
      <c r="D19" s="28" t="s">
        <v>32</v>
      </c>
      <c r="E19" s="28" t="s">
        <v>328</v>
      </c>
      <c r="F19" s="28" t="s">
        <v>108</v>
      </c>
      <c r="G19" s="28" t="s">
        <v>205</v>
      </c>
      <c r="H19" s="60">
        <v>50</v>
      </c>
      <c r="I19" s="60">
        <v>50</v>
      </c>
      <c r="J19" s="60">
        <v>765.6</v>
      </c>
      <c r="K19" s="61">
        <f t="shared" ref="K19:K24" si="2">I19*J19</f>
        <v>38280</v>
      </c>
      <c r="L19" s="28" t="s">
        <v>16</v>
      </c>
      <c r="M19" s="28"/>
      <c r="N19" s="28"/>
      <c r="O19" s="27" t="s">
        <v>661</v>
      </c>
    </row>
    <row r="20" spans="1:15" ht="75">
      <c r="A20" s="27" t="s">
        <v>13</v>
      </c>
      <c r="B20" s="62">
        <v>4</v>
      </c>
      <c r="C20" s="193" t="s">
        <v>157</v>
      </c>
      <c r="D20" s="28" t="s">
        <v>32</v>
      </c>
      <c r="E20" s="28" t="s">
        <v>328</v>
      </c>
      <c r="F20" s="28" t="s">
        <v>108</v>
      </c>
      <c r="G20" s="28" t="s">
        <v>205</v>
      </c>
      <c r="H20" s="60">
        <v>50</v>
      </c>
      <c r="I20" s="60"/>
      <c r="J20" s="60"/>
      <c r="K20" s="61">
        <f t="shared" si="2"/>
        <v>0</v>
      </c>
      <c r="L20" s="28" t="s">
        <v>16</v>
      </c>
      <c r="M20" s="28"/>
      <c r="N20" s="28"/>
      <c r="O20" s="27" t="s">
        <v>661</v>
      </c>
    </row>
    <row r="21" spans="1:15">
      <c r="A21" s="27"/>
      <c r="B21" s="62"/>
      <c r="C21" s="193"/>
      <c r="D21" s="28"/>
      <c r="E21" s="28"/>
      <c r="F21" s="28"/>
      <c r="G21" s="28"/>
      <c r="H21" s="60"/>
      <c r="I21" s="60"/>
      <c r="J21" s="60"/>
      <c r="K21" s="61">
        <f>I21*J21</f>
        <v>0</v>
      </c>
      <c r="L21" s="28"/>
      <c r="M21" s="28"/>
      <c r="N21" s="28"/>
      <c r="O21" s="28"/>
    </row>
    <row r="22" spans="1:15">
      <c r="A22" s="27"/>
      <c r="B22" s="62"/>
      <c r="C22" s="193"/>
      <c r="D22" s="28"/>
      <c r="E22" s="28"/>
      <c r="F22" s="28"/>
      <c r="G22" s="28"/>
      <c r="H22" s="60"/>
      <c r="I22" s="60"/>
      <c r="J22" s="60"/>
      <c r="K22" s="61">
        <f>I22*J22</f>
        <v>0</v>
      </c>
      <c r="L22" s="28"/>
      <c r="M22" s="28"/>
      <c r="N22" s="28"/>
      <c r="O22" s="28"/>
    </row>
    <row r="23" spans="1:15" s="123" customFormat="1" ht="56.25">
      <c r="A23" s="118" t="s">
        <v>13</v>
      </c>
      <c r="B23" s="126">
        <v>4</v>
      </c>
      <c r="C23" s="189" t="s">
        <v>154</v>
      </c>
      <c r="D23" s="125" t="s">
        <v>150</v>
      </c>
      <c r="E23" s="125" t="s">
        <v>194</v>
      </c>
      <c r="F23" s="125" t="s">
        <v>108</v>
      </c>
      <c r="G23" s="125" t="s">
        <v>116</v>
      </c>
      <c r="H23" s="128">
        <v>15</v>
      </c>
      <c r="I23" s="128">
        <v>15</v>
      </c>
      <c r="J23" s="128">
        <v>308</v>
      </c>
      <c r="K23" s="129">
        <f t="shared" si="2"/>
        <v>4620</v>
      </c>
      <c r="L23" s="125" t="s">
        <v>176</v>
      </c>
      <c r="M23" s="125"/>
      <c r="N23" s="125"/>
      <c r="O23" s="118" t="s">
        <v>152</v>
      </c>
    </row>
    <row r="24" spans="1:15" s="123" customFormat="1" ht="56.25">
      <c r="A24" s="118" t="s">
        <v>13</v>
      </c>
      <c r="B24" s="126">
        <v>4</v>
      </c>
      <c r="C24" s="189" t="s">
        <v>157</v>
      </c>
      <c r="D24" s="125" t="s">
        <v>150</v>
      </c>
      <c r="E24" s="125" t="s">
        <v>194</v>
      </c>
      <c r="F24" s="125" t="s">
        <v>108</v>
      </c>
      <c r="G24" s="125" t="s">
        <v>116</v>
      </c>
      <c r="H24" s="128">
        <v>15</v>
      </c>
      <c r="I24" s="128"/>
      <c r="J24" s="128"/>
      <c r="K24" s="129">
        <f t="shared" si="2"/>
        <v>0</v>
      </c>
      <c r="L24" s="125" t="s">
        <v>176</v>
      </c>
      <c r="M24" s="125"/>
      <c r="N24" s="125"/>
      <c r="O24" s="118" t="s">
        <v>152</v>
      </c>
    </row>
    <row r="25" spans="1:15">
      <c r="A25" s="28"/>
      <c r="B25" s="62"/>
      <c r="C25" s="193"/>
      <c r="D25" s="28"/>
      <c r="E25" s="28"/>
      <c r="F25" s="28"/>
      <c r="G25" s="28"/>
      <c r="H25" s="64">
        <f>H19+H20+H21+H22+H23+H24</f>
        <v>130</v>
      </c>
      <c r="I25" s="64">
        <f>I19+I20+I21+I22+I23+I24</f>
        <v>65</v>
      </c>
      <c r="J25" s="64"/>
      <c r="K25" s="65">
        <f>K19+K20+K21+K22+K23+K24</f>
        <v>42900</v>
      </c>
      <c r="L25" s="28"/>
      <c r="M25" s="28"/>
      <c r="N25" s="28"/>
      <c r="O25" s="28"/>
    </row>
    <row r="26" spans="1:15" s="123" customFormat="1" ht="75">
      <c r="A26" s="125" t="s">
        <v>29</v>
      </c>
      <c r="B26" s="126">
        <v>4</v>
      </c>
      <c r="C26" s="189" t="s">
        <v>154</v>
      </c>
      <c r="D26" s="125" t="s">
        <v>75</v>
      </c>
      <c r="E26" s="125" t="s">
        <v>191</v>
      </c>
      <c r="F26" s="125" t="s">
        <v>108</v>
      </c>
      <c r="G26" s="125" t="s">
        <v>136</v>
      </c>
      <c r="H26" s="128">
        <v>45</v>
      </c>
      <c r="I26" s="128">
        <v>45</v>
      </c>
      <c r="J26" s="128">
        <v>416</v>
      </c>
      <c r="K26" s="129">
        <f t="shared" ref="K26:K60" si="3">I26*J26</f>
        <v>18720</v>
      </c>
      <c r="L26" s="125" t="s">
        <v>31</v>
      </c>
      <c r="M26" s="125"/>
      <c r="N26" s="125"/>
      <c r="O26" s="118" t="s">
        <v>86</v>
      </c>
    </row>
    <row r="27" spans="1:15" s="123" customFormat="1" ht="75">
      <c r="A27" s="125" t="s">
        <v>29</v>
      </c>
      <c r="B27" s="126">
        <v>4</v>
      </c>
      <c r="C27" s="189" t="s">
        <v>157</v>
      </c>
      <c r="D27" s="125" t="s">
        <v>75</v>
      </c>
      <c r="E27" s="125" t="s">
        <v>191</v>
      </c>
      <c r="F27" s="125" t="s">
        <v>108</v>
      </c>
      <c r="G27" s="125" t="s">
        <v>136</v>
      </c>
      <c r="H27" s="128">
        <v>45</v>
      </c>
      <c r="I27" s="128"/>
      <c r="J27" s="128"/>
      <c r="K27" s="129">
        <f t="shared" si="3"/>
        <v>0</v>
      </c>
      <c r="L27" s="125" t="s">
        <v>31</v>
      </c>
      <c r="M27" s="125"/>
      <c r="N27" s="125"/>
      <c r="O27" s="118" t="s">
        <v>86</v>
      </c>
    </row>
    <row r="28" spans="1:15">
      <c r="A28" s="28"/>
      <c r="B28" s="62"/>
      <c r="C28" s="193"/>
      <c r="D28" s="28"/>
      <c r="E28" s="28"/>
      <c r="F28" s="28"/>
      <c r="G28" s="28"/>
      <c r="H28" s="60"/>
      <c r="I28" s="60"/>
      <c r="J28" s="60"/>
      <c r="K28" s="61">
        <f t="shared" si="3"/>
        <v>0</v>
      </c>
      <c r="L28" s="28"/>
      <c r="M28" s="28"/>
      <c r="N28" s="28"/>
      <c r="O28" s="28"/>
    </row>
    <row r="29" spans="1:15">
      <c r="A29" s="28"/>
      <c r="B29" s="62"/>
      <c r="C29" s="193"/>
      <c r="D29" s="28"/>
      <c r="E29" s="28"/>
      <c r="F29" s="28"/>
      <c r="G29" s="28"/>
      <c r="H29" s="60"/>
      <c r="I29" s="60"/>
      <c r="J29" s="60"/>
      <c r="K29" s="61">
        <f t="shared" si="3"/>
        <v>0</v>
      </c>
      <c r="L29" s="28"/>
      <c r="M29" s="28"/>
      <c r="N29" s="28"/>
      <c r="O29" s="28"/>
    </row>
    <row r="30" spans="1:15">
      <c r="A30" s="28"/>
      <c r="B30" s="62"/>
      <c r="C30" s="193"/>
      <c r="D30" s="28"/>
      <c r="E30" s="28"/>
      <c r="F30" s="28"/>
      <c r="G30" s="28"/>
      <c r="H30" s="64">
        <f>H26+H27+H28+H29</f>
        <v>90</v>
      </c>
      <c r="I30" s="64">
        <f>I26+I27+I28+I29</f>
        <v>45</v>
      </c>
      <c r="J30" s="64"/>
      <c r="K30" s="65">
        <f>K26+K27+K28+K29</f>
        <v>18720</v>
      </c>
      <c r="L30" s="28"/>
      <c r="M30" s="28"/>
      <c r="N30" s="28"/>
      <c r="O30" s="28"/>
    </row>
    <row r="31" spans="1:15" s="123" customFormat="1" ht="131.25">
      <c r="A31" s="125" t="s">
        <v>21</v>
      </c>
      <c r="B31" s="126">
        <v>4</v>
      </c>
      <c r="C31" s="189" t="s">
        <v>221</v>
      </c>
      <c r="D31" s="125" t="s">
        <v>222</v>
      </c>
      <c r="E31" s="125" t="s">
        <v>323</v>
      </c>
      <c r="F31" s="125" t="s">
        <v>108</v>
      </c>
      <c r="G31" s="125" t="s">
        <v>116</v>
      </c>
      <c r="H31" s="128">
        <v>7</v>
      </c>
      <c r="I31" s="128">
        <v>7</v>
      </c>
      <c r="J31" s="128">
        <v>290.39999999999998</v>
      </c>
      <c r="K31" s="129">
        <f t="shared" si="3"/>
        <v>2032.7999999999997</v>
      </c>
      <c r="L31" s="125" t="s">
        <v>16</v>
      </c>
      <c r="M31" s="125"/>
      <c r="N31" s="125"/>
      <c r="O31" s="118" t="s">
        <v>224</v>
      </c>
    </row>
    <row r="32" spans="1:15">
      <c r="A32" s="28"/>
      <c r="B32" s="62"/>
      <c r="C32" s="193"/>
      <c r="D32" s="28"/>
      <c r="E32" s="28"/>
      <c r="F32" s="28"/>
      <c r="G32" s="28"/>
      <c r="H32" s="60"/>
      <c r="I32" s="60"/>
      <c r="J32" s="60"/>
      <c r="K32" s="61">
        <f t="shared" si="3"/>
        <v>0</v>
      </c>
      <c r="L32" s="28"/>
      <c r="M32" s="28"/>
      <c r="N32" s="28"/>
      <c r="O32" s="28"/>
    </row>
    <row r="33" spans="1:15">
      <c r="A33" s="28"/>
      <c r="B33" s="62"/>
      <c r="C33" s="193"/>
      <c r="D33" s="28"/>
      <c r="E33" s="28"/>
      <c r="F33" s="28"/>
      <c r="G33" s="28"/>
      <c r="H33" s="60"/>
      <c r="I33" s="60"/>
      <c r="J33" s="60"/>
      <c r="K33" s="61">
        <f t="shared" si="3"/>
        <v>0</v>
      </c>
      <c r="L33" s="28"/>
      <c r="M33" s="28"/>
      <c r="N33" s="28"/>
      <c r="O33" s="28"/>
    </row>
    <row r="34" spans="1:15">
      <c r="A34" s="28"/>
      <c r="B34" s="62"/>
      <c r="C34" s="193"/>
      <c r="D34" s="28"/>
      <c r="E34" s="28"/>
      <c r="F34" s="28"/>
      <c r="G34" s="28"/>
      <c r="H34" s="60"/>
      <c r="I34" s="60"/>
      <c r="J34" s="60"/>
      <c r="K34" s="61">
        <f t="shared" si="3"/>
        <v>0</v>
      </c>
      <c r="L34" s="28"/>
      <c r="M34" s="28"/>
      <c r="N34" s="28"/>
      <c r="O34" s="28"/>
    </row>
    <row r="35" spans="1:15">
      <c r="A35" s="28"/>
      <c r="B35" s="62"/>
      <c r="C35" s="193"/>
      <c r="D35" s="28"/>
      <c r="E35" s="28"/>
      <c r="F35" s="28"/>
      <c r="G35" s="28"/>
      <c r="H35" s="64">
        <f>H31+H32+H33+H34</f>
        <v>7</v>
      </c>
      <c r="I35" s="64">
        <f>I31+I32+I33+I34</f>
        <v>7</v>
      </c>
      <c r="J35" s="64"/>
      <c r="K35" s="65">
        <f>K31+K32+K33+K34</f>
        <v>2032.7999999999997</v>
      </c>
      <c r="L35" s="28"/>
      <c r="M35" s="28"/>
      <c r="N35" s="28"/>
      <c r="O35" s="28"/>
    </row>
    <row r="36" spans="1:15" ht="93.75">
      <c r="A36" s="27" t="s">
        <v>13</v>
      </c>
      <c r="B36" s="62">
        <v>4</v>
      </c>
      <c r="C36" s="193" t="s">
        <v>216</v>
      </c>
      <c r="D36" s="28" t="s">
        <v>159</v>
      </c>
      <c r="E36" s="28" t="s">
        <v>328</v>
      </c>
      <c r="F36" s="28" t="s">
        <v>108</v>
      </c>
      <c r="G36" s="28" t="s">
        <v>205</v>
      </c>
      <c r="H36" s="60">
        <v>50</v>
      </c>
      <c r="I36" s="60">
        <v>50</v>
      </c>
      <c r="J36" s="60">
        <v>744.92</v>
      </c>
      <c r="K36" s="61">
        <f t="shared" si="3"/>
        <v>37246</v>
      </c>
      <c r="L36" s="28" t="s">
        <v>16</v>
      </c>
      <c r="M36" s="28"/>
      <c r="N36" s="28"/>
      <c r="O36" s="27" t="s">
        <v>663</v>
      </c>
    </row>
    <row r="37" spans="1:15" ht="93.75">
      <c r="A37" s="27" t="s">
        <v>13</v>
      </c>
      <c r="B37" s="62">
        <v>4</v>
      </c>
      <c r="C37" s="193" t="s">
        <v>217</v>
      </c>
      <c r="D37" s="28" t="s">
        <v>159</v>
      </c>
      <c r="E37" s="28" t="s">
        <v>328</v>
      </c>
      <c r="F37" s="28" t="s">
        <v>108</v>
      </c>
      <c r="G37" s="28" t="s">
        <v>205</v>
      </c>
      <c r="H37" s="60">
        <v>50</v>
      </c>
      <c r="I37" s="60"/>
      <c r="J37" s="60"/>
      <c r="K37" s="61">
        <f t="shared" si="3"/>
        <v>0</v>
      </c>
      <c r="L37" s="28" t="s">
        <v>16</v>
      </c>
      <c r="M37" s="28"/>
      <c r="N37" s="28"/>
      <c r="O37" s="27" t="s">
        <v>663</v>
      </c>
    </row>
    <row r="38" spans="1:15">
      <c r="A38" s="27"/>
      <c r="B38" s="62"/>
      <c r="C38" s="193"/>
      <c r="D38" s="28"/>
      <c r="E38" s="28"/>
      <c r="F38" s="28"/>
      <c r="G38" s="28"/>
      <c r="H38" s="60"/>
      <c r="I38" s="60"/>
      <c r="J38" s="60"/>
      <c r="K38" s="61">
        <f t="shared" si="3"/>
        <v>0</v>
      </c>
      <c r="L38" s="28"/>
      <c r="M38" s="28"/>
      <c r="N38" s="28"/>
      <c r="O38" s="28"/>
    </row>
    <row r="39" spans="1:15">
      <c r="A39" s="27"/>
      <c r="B39" s="62"/>
      <c r="C39" s="193"/>
      <c r="D39" s="28"/>
      <c r="E39" s="28"/>
      <c r="F39" s="28"/>
      <c r="G39" s="28"/>
      <c r="H39" s="60"/>
      <c r="I39" s="60"/>
      <c r="J39" s="60"/>
      <c r="K39" s="61">
        <f t="shared" si="3"/>
        <v>0</v>
      </c>
      <c r="L39" s="28"/>
      <c r="M39" s="28"/>
      <c r="N39" s="28"/>
      <c r="O39" s="28"/>
    </row>
    <row r="40" spans="1:15">
      <c r="A40" s="28"/>
      <c r="B40" s="62"/>
      <c r="C40" s="193"/>
      <c r="D40" s="28"/>
      <c r="E40" s="28"/>
      <c r="F40" s="28"/>
      <c r="G40" s="28"/>
      <c r="H40" s="64">
        <f>H36+H37+H38+H39</f>
        <v>100</v>
      </c>
      <c r="I40" s="64">
        <f>I36+I37+I38+I39</f>
        <v>50</v>
      </c>
      <c r="J40" s="64"/>
      <c r="K40" s="65">
        <f>K36+K37+K38+K39</f>
        <v>37246</v>
      </c>
      <c r="L40" s="28"/>
      <c r="M40" s="28"/>
      <c r="N40" s="28"/>
      <c r="O40" s="28"/>
    </row>
    <row r="41" spans="1:15" s="123" customFormat="1" ht="37.5">
      <c r="A41" s="125" t="s">
        <v>29</v>
      </c>
      <c r="B41" s="126">
        <v>4</v>
      </c>
      <c r="C41" s="189" t="s">
        <v>216</v>
      </c>
      <c r="D41" s="125" t="s">
        <v>30</v>
      </c>
      <c r="E41" s="125" t="s">
        <v>191</v>
      </c>
      <c r="F41" s="125" t="s">
        <v>108</v>
      </c>
      <c r="G41" s="125" t="s">
        <v>116</v>
      </c>
      <c r="H41" s="128">
        <v>45</v>
      </c>
      <c r="I41" s="131">
        <v>45</v>
      </c>
      <c r="J41" s="128">
        <v>416</v>
      </c>
      <c r="K41" s="129">
        <f>J41*I41</f>
        <v>18720</v>
      </c>
      <c r="L41" s="125" t="s">
        <v>31</v>
      </c>
      <c r="M41" s="125"/>
      <c r="N41" s="125"/>
      <c r="O41" s="118" t="s">
        <v>86</v>
      </c>
    </row>
    <row r="42" spans="1:15" s="123" customFormat="1" ht="37.5">
      <c r="A42" s="125" t="s">
        <v>29</v>
      </c>
      <c r="B42" s="126">
        <v>4</v>
      </c>
      <c r="C42" s="189" t="s">
        <v>217</v>
      </c>
      <c r="D42" s="125" t="s">
        <v>30</v>
      </c>
      <c r="E42" s="125" t="s">
        <v>191</v>
      </c>
      <c r="F42" s="125" t="s">
        <v>108</v>
      </c>
      <c r="G42" s="125" t="s">
        <v>116</v>
      </c>
      <c r="H42" s="128">
        <v>45</v>
      </c>
      <c r="I42" s="128"/>
      <c r="J42" s="128"/>
      <c r="K42" s="129">
        <f t="shared" ref="K42:K44" si="4">I42*J42</f>
        <v>0</v>
      </c>
      <c r="L42" s="125" t="s">
        <v>31</v>
      </c>
      <c r="M42" s="125"/>
      <c r="N42" s="125"/>
      <c r="O42" s="118" t="s">
        <v>86</v>
      </c>
    </row>
    <row r="43" spans="1:15">
      <c r="A43" s="28"/>
      <c r="B43" s="62"/>
      <c r="C43" s="193"/>
      <c r="D43" s="28"/>
      <c r="E43" s="28"/>
      <c r="F43" s="28"/>
      <c r="G43" s="28"/>
      <c r="H43" s="60"/>
      <c r="I43" s="60"/>
      <c r="J43" s="60"/>
      <c r="K43" s="61">
        <f t="shared" si="4"/>
        <v>0</v>
      </c>
      <c r="L43" s="28"/>
      <c r="M43" s="28"/>
      <c r="N43" s="28"/>
      <c r="O43" s="28"/>
    </row>
    <row r="44" spans="1:15">
      <c r="A44" s="28"/>
      <c r="B44" s="62"/>
      <c r="C44" s="193"/>
      <c r="D44" s="28"/>
      <c r="E44" s="28"/>
      <c r="F44" s="28"/>
      <c r="G44" s="28"/>
      <c r="H44" s="60"/>
      <c r="I44" s="60"/>
      <c r="J44" s="60"/>
      <c r="K44" s="61">
        <f t="shared" si="4"/>
        <v>0</v>
      </c>
      <c r="L44" s="28"/>
      <c r="M44" s="28"/>
      <c r="N44" s="28"/>
      <c r="O44" s="28"/>
    </row>
    <row r="45" spans="1:15">
      <c r="A45" s="28"/>
      <c r="B45" s="62">
        <v>4</v>
      </c>
      <c r="C45" s="193"/>
      <c r="D45" s="28"/>
      <c r="E45" s="28"/>
      <c r="F45" s="28"/>
      <c r="G45" s="28"/>
      <c r="H45" s="64">
        <f>H41+H42+H43+H44</f>
        <v>90</v>
      </c>
      <c r="I45" s="64">
        <f>I41+I42+I43+I44</f>
        <v>45</v>
      </c>
      <c r="J45" s="64"/>
      <c r="K45" s="65">
        <f>K41+K42+K43+K44</f>
        <v>18720</v>
      </c>
      <c r="L45" s="28"/>
      <c r="M45" s="28"/>
      <c r="N45" s="28"/>
      <c r="O45" s="28"/>
    </row>
    <row r="46" spans="1:15" s="123" customFormat="1" ht="131.25">
      <c r="A46" s="125" t="s">
        <v>21</v>
      </c>
      <c r="B46" s="126">
        <v>4</v>
      </c>
      <c r="C46" s="189" t="s">
        <v>223</v>
      </c>
      <c r="D46" s="125" t="s">
        <v>225</v>
      </c>
      <c r="E46" s="125" t="s">
        <v>323</v>
      </c>
      <c r="F46" s="125" t="s">
        <v>108</v>
      </c>
      <c r="G46" s="125" t="s">
        <v>116</v>
      </c>
      <c r="H46" s="128">
        <v>7</v>
      </c>
      <c r="I46" s="128">
        <v>7</v>
      </c>
      <c r="J46" s="128">
        <v>302.5</v>
      </c>
      <c r="K46" s="129">
        <f t="shared" si="3"/>
        <v>2117.5</v>
      </c>
      <c r="L46" s="125" t="s">
        <v>16</v>
      </c>
      <c r="M46" s="125"/>
      <c r="N46" s="125"/>
      <c r="O46" s="118" t="s">
        <v>226</v>
      </c>
    </row>
    <row r="47" spans="1:15">
      <c r="A47" s="28"/>
      <c r="B47" s="62"/>
      <c r="C47" s="193"/>
      <c r="D47" s="28"/>
      <c r="E47" s="28"/>
      <c r="F47" s="28"/>
      <c r="G47" s="28"/>
      <c r="H47" s="60"/>
      <c r="I47" s="60"/>
      <c r="J47" s="60"/>
      <c r="K47" s="61">
        <f t="shared" si="3"/>
        <v>0</v>
      </c>
      <c r="L47" s="28"/>
      <c r="M47" s="28"/>
      <c r="N47" s="28"/>
      <c r="O47" s="28"/>
    </row>
    <row r="48" spans="1:15">
      <c r="A48" s="28"/>
      <c r="B48" s="62"/>
      <c r="C48" s="193"/>
      <c r="D48" s="28"/>
      <c r="E48" s="28"/>
      <c r="F48" s="28"/>
      <c r="G48" s="28"/>
      <c r="H48" s="60"/>
      <c r="I48" s="60"/>
      <c r="J48" s="60"/>
      <c r="K48" s="61">
        <f t="shared" si="3"/>
        <v>0</v>
      </c>
      <c r="L48" s="28"/>
      <c r="M48" s="28"/>
      <c r="N48" s="28"/>
      <c r="O48" s="28"/>
    </row>
    <row r="49" spans="1:15">
      <c r="A49" s="28"/>
      <c r="B49" s="62"/>
      <c r="C49" s="193"/>
      <c r="D49" s="28"/>
      <c r="E49" s="28"/>
      <c r="F49" s="28"/>
      <c r="G49" s="28"/>
      <c r="H49" s="64">
        <f>H46+H47+H48</f>
        <v>7</v>
      </c>
      <c r="I49" s="64">
        <f>I46+I47+I48</f>
        <v>7</v>
      </c>
      <c r="J49" s="64"/>
      <c r="K49" s="65">
        <f>K46+K47+K48</f>
        <v>2117.5</v>
      </c>
      <c r="L49" s="28"/>
      <c r="M49" s="28"/>
      <c r="N49" s="28"/>
      <c r="O49" s="28"/>
    </row>
    <row r="50" spans="1:15" s="123" customFormat="1" ht="56.25">
      <c r="A50" s="125" t="s">
        <v>29</v>
      </c>
      <c r="B50" s="126">
        <v>4</v>
      </c>
      <c r="C50" s="189" t="s">
        <v>78</v>
      </c>
      <c r="D50" s="125" t="s">
        <v>77</v>
      </c>
      <c r="E50" s="125" t="s">
        <v>191</v>
      </c>
      <c r="F50" s="125" t="s">
        <v>108</v>
      </c>
      <c r="G50" s="125" t="s">
        <v>116</v>
      </c>
      <c r="H50" s="128">
        <v>45</v>
      </c>
      <c r="I50" s="128">
        <v>45</v>
      </c>
      <c r="J50" s="128">
        <v>416</v>
      </c>
      <c r="K50" s="129">
        <f t="shared" si="3"/>
        <v>18720</v>
      </c>
      <c r="L50" s="125" t="s">
        <v>31</v>
      </c>
      <c r="M50" s="125"/>
      <c r="N50" s="125"/>
      <c r="O50" s="118" t="s">
        <v>86</v>
      </c>
    </row>
    <row r="51" spans="1:15" s="123" customFormat="1" ht="56.25">
      <c r="A51" s="125" t="s">
        <v>29</v>
      </c>
      <c r="B51" s="126">
        <v>4</v>
      </c>
      <c r="C51" s="189" t="s">
        <v>78</v>
      </c>
      <c r="D51" s="125" t="s">
        <v>77</v>
      </c>
      <c r="E51" s="125" t="s">
        <v>191</v>
      </c>
      <c r="F51" s="125" t="s">
        <v>108</v>
      </c>
      <c r="G51" s="125" t="s">
        <v>116</v>
      </c>
      <c r="H51" s="128">
        <v>45</v>
      </c>
      <c r="I51" s="128"/>
      <c r="J51" s="128"/>
      <c r="K51" s="129">
        <f t="shared" si="3"/>
        <v>0</v>
      </c>
      <c r="L51" s="125" t="s">
        <v>31</v>
      </c>
      <c r="M51" s="125"/>
      <c r="N51" s="125"/>
      <c r="O51" s="118" t="s">
        <v>86</v>
      </c>
    </row>
    <row r="52" spans="1:15">
      <c r="A52" s="28"/>
      <c r="B52" s="62"/>
      <c r="C52" s="193"/>
      <c r="D52" s="28"/>
      <c r="E52" s="28"/>
      <c r="F52" s="28"/>
      <c r="G52" s="28"/>
      <c r="H52" s="60"/>
      <c r="I52" s="60"/>
      <c r="J52" s="60"/>
      <c r="K52" s="61">
        <f t="shared" si="3"/>
        <v>0</v>
      </c>
      <c r="L52" s="28"/>
      <c r="M52" s="28"/>
      <c r="N52" s="28"/>
      <c r="O52" s="28"/>
    </row>
    <row r="53" spans="1:15">
      <c r="A53" s="28"/>
      <c r="B53" s="62"/>
      <c r="C53" s="193"/>
      <c r="D53" s="28"/>
      <c r="E53" s="28"/>
      <c r="F53" s="28"/>
      <c r="G53" s="28"/>
      <c r="H53" s="60"/>
      <c r="I53" s="60"/>
      <c r="J53" s="60"/>
      <c r="K53" s="61">
        <f t="shared" si="3"/>
        <v>0</v>
      </c>
      <c r="L53" s="28"/>
      <c r="M53" s="28"/>
      <c r="N53" s="28"/>
      <c r="O53" s="28"/>
    </row>
    <row r="54" spans="1:15" ht="75">
      <c r="A54" s="28" t="s">
        <v>13</v>
      </c>
      <c r="B54" s="62">
        <v>4</v>
      </c>
      <c r="C54" s="193" t="s">
        <v>78</v>
      </c>
      <c r="D54" s="28" t="s">
        <v>828</v>
      </c>
      <c r="E54" s="35" t="s">
        <v>836</v>
      </c>
      <c r="F54" s="35" t="s">
        <v>108</v>
      </c>
      <c r="G54" s="43" t="s">
        <v>827</v>
      </c>
      <c r="H54" s="60">
        <v>49</v>
      </c>
      <c r="I54" s="60">
        <v>49</v>
      </c>
      <c r="J54" s="60">
        <v>766.92</v>
      </c>
      <c r="K54" s="61">
        <f t="shared" si="3"/>
        <v>37579.079999999994</v>
      </c>
      <c r="L54" s="28" t="s">
        <v>16</v>
      </c>
      <c r="M54" s="28"/>
      <c r="N54" s="28"/>
      <c r="O54" s="27" t="s">
        <v>829</v>
      </c>
    </row>
    <row r="55" spans="1:15" ht="75">
      <c r="A55" s="28" t="s">
        <v>13</v>
      </c>
      <c r="B55" s="62">
        <v>4</v>
      </c>
      <c r="C55" s="193" t="s">
        <v>78</v>
      </c>
      <c r="D55" s="28" t="s">
        <v>828</v>
      </c>
      <c r="E55" s="35" t="s">
        <v>836</v>
      </c>
      <c r="F55" s="35" t="s">
        <v>108</v>
      </c>
      <c r="G55" s="43" t="s">
        <v>827</v>
      </c>
      <c r="H55" s="60">
        <v>49</v>
      </c>
      <c r="I55" s="60"/>
      <c r="J55" s="60"/>
      <c r="K55" s="61">
        <f t="shared" si="3"/>
        <v>0</v>
      </c>
      <c r="L55" s="28" t="s">
        <v>16</v>
      </c>
      <c r="M55" s="28"/>
      <c r="N55" s="28"/>
      <c r="O55" s="27" t="s">
        <v>829</v>
      </c>
    </row>
    <row r="56" spans="1:15">
      <c r="A56" s="28"/>
      <c r="B56" s="62"/>
      <c r="C56" s="193"/>
      <c r="D56" s="28"/>
      <c r="E56" s="28"/>
      <c r="F56" s="28"/>
      <c r="G56" s="28"/>
      <c r="H56" s="64">
        <f>H50+H51+H52+H53+H54+H55</f>
        <v>188</v>
      </c>
      <c r="I56" s="64">
        <f>I50+I51+I52+I53+I54+I55</f>
        <v>94</v>
      </c>
      <c r="J56" s="64"/>
      <c r="K56" s="65">
        <f>K50+K51+K52+K53+K54+K55</f>
        <v>56299.079999999994</v>
      </c>
      <c r="L56" s="28"/>
      <c r="M56" s="28"/>
      <c r="N56" s="28"/>
      <c r="O56" s="28"/>
    </row>
    <row r="57" spans="1:15" ht="150">
      <c r="A57" s="28" t="s">
        <v>21</v>
      </c>
      <c r="B57" s="62">
        <v>4</v>
      </c>
      <c r="C57" s="193" t="s">
        <v>161</v>
      </c>
      <c r="D57" s="35" t="s">
        <v>48</v>
      </c>
      <c r="E57" s="28" t="s">
        <v>327</v>
      </c>
      <c r="F57" s="28" t="s">
        <v>108</v>
      </c>
      <c r="G57" s="28" t="s">
        <v>585</v>
      </c>
      <c r="H57" s="60">
        <v>2</v>
      </c>
      <c r="I57" s="60">
        <v>2</v>
      </c>
      <c r="J57" s="60">
        <v>550</v>
      </c>
      <c r="K57" s="61">
        <f t="shared" si="3"/>
        <v>1100</v>
      </c>
      <c r="L57" s="28" t="s">
        <v>16</v>
      </c>
      <c r="M57" s="28"/>
      <c r="N57" s="28"/>
      <c r="O57" s="27" t="s">
        <v>638</v>
      </c>
    </row>
    <row r="58" spans="1:15" ht="150">
      <c r="A58" s="28" t="s">
        <v>21</v>
      </c>
      <c r="B58" s="62">
        <v>4</v>
      </c>
      <c r="C58" s="193" t="s">
        <v>161</v>
      </c>
      <c r="D58" s="35" t="s">
        <v>48</v>
      </c>
      <c r="E58" s="28" t="s">
        <v>327</v>
      </c>
      <c r="F58" s="28" t="s">
        <v>108</v>
      </c>
      <c r="G58" s="28" t="s">
        <v>585</v>
      </c>
      <c r="H58" s="60">
        <v>2</v>
      </c>
      <c r="I58" s="60"/>
      <c r="J58" s="60"/>
      <c r="K58" s="61">
        <f t="shared" si="3"/>
        <v>0</v>
      </c>
      <c r="L58" s="28" t="s">
        <v>16</v>
      </c>
      <c r="M58" s="28"/>
      <c r="N58" s="28"/>
      <c r="O58" s="27" t="s">
        <v>638</v>
      </c>
    </row>
    <row r="59" spans="1:15">
      <c r="A59" s="28"/>
      <c r="B59" s="62"/>
      <c r="C59" s="193"/>
      <c r="D59" s="28"/>
      <c r="E59" s="28"/>
      <c r="F59" s="28"/>
      <c r="G59" s="28"/>
      <c r="H59" s="60"/>
      <c r="I59" s="60"/>
      <c r="J59" s="60"/>
      <c r="K59" s="61">
        <f t="shared" si="3"/>
        <v>0</v>
      </c>
      <c r="L59" s="28"/>
      <c r="M59" s="28"/>
      <c r="N59" s="28"/>
      <c r="O59" s="28"/>
    </row>
    <row r="60" spans="1:15">
      <c r="A60" s="28"/>
      <c r="B60" s="62"/>
      <c r="C60" s="193"/>
      <c r="D60" s="28"/>
      <c r="E60" s="28"/>
      <c r="F60" s="28"/>
      <c r="G60" s="28"/>
      <c r="H60" s="60"/>
      <c r="I60" s="60"/>
      <c r="J60" s="60"/>
      <c r="K60" s="61">
        <f t="shared" si="3"/>
        <v>0</v>
      </c>
      <c r="L60" s="28"/>
      <c r="M60" s="28"/>
      <c r="N60" s="28"/>
      <c r="O60" s="28"/>
    </row>
    <row r="61" spans="1:15">
      <c r="A61" s="28"/>
      <c r="B61" s="62"/>
      <c r="C61" s="193"/>
      <c r="D61" s="28"/>
      <c r="E61" s="28"/>
      <c r="F61" s="28"/>
      <c r="G61" s="28"/>
      <c r="H61" s="64">
        <f>H57+H58+H59+H60</f>
        <v>4</v>
      </c>
      <c r="I61" s="64">
        <f>I57+I58+I59+I60</f>
        <v>2</v>
      </c>
      <c r="J61" s="64"/>
      <c r="K61" s="65">
        <f>K57+K58+K59+K60</f>
        <v>1100</v>
      </c>
      <c r="L61" s="28"/>
      <c r="M61" s="28"/>
      <c r="N61" s="28"/>
      <c r="O61" s="28"/>
    </row>
    <row r="62" spans="1:15" s="123" customFormat="1" ht="112.5">
      <c r="A62" s="125"/>
      <c r="B62" s="126">
        <v>4</v>
      </c>
      <c r="C62" s="189" t="s">
        <v>165</v>
      </c>
      <c r="D62" s="127" t="s">
        <v>166</v>
      </c>
      <c r="E62" s="125" t="s">
        <v>331</v>
      </c>
      <c r="F62" s="125" t="s">
        <v>108</v>
      </c>
      <c r="G62" s="125" t="s">
        <v>171</v>
      </c>
      <c r="H62" s="126">
        <v>7</v>
      </c>
      <c r="I62" s="126">
        <v>7</v>
      </c>
      <c r="J62" s="126">
        <v>252</v>
      </c>
      <c r="K62" s="129">
        <f>I62*J62</f>
        <v>1764</v>
      </c>
      <c r="L62" s="125" t="s">
        <v>177</v>
      </c>
      <c r="M62" s="125"/>
      <c r="N62" s="125"/>
      <c r="O62" s="118" t="s">
        <v>655</v>
      </c>
    </row>
    <row r="63" spans="1:15" s="123" customFormat="1" ht="112.5">
      <c r="A63" s="125"/>
      <c r="B63" s="126">
        <v>4</v>
      </c>
      <c r="C63" s="189" t="s">
        <v>165</v>
      </c>
      <c r="D63" s="127" t="s">
        <v>166</v>
      </c>
      <c r="E63" s="125" t="s">
        <v>192</v>
      </c>
      <c r="F63" s="125" t="s">
        <v>108</v>
      </c>
      <c r="G63" s="125" t="s">
        <v>116</v>
      </c>
      <c r="H63" s="126">
        <v>21</v>
      </c>
      <c r="I63" s="126">
        <v>21</v>
      </c>
      <c r="J63" s="126">
        <v>372</v>
      </c>
      <c r="K63" s="129">
        <f t="shared" ref="K63:K64" si="5">I63*J63</f>
        <v>7812</v>
      </c>
      <c r="L63" s="125" t="s">
        <v>177</v>
      </c>
      <c r="M63" s="125"/>
      <c r="N63" s="125"/>
      <c r="O63" s="118" t="s">
        <v>215</v>
      </c>
    </row>
    <row r="64" spans="1:15" s="123" customFormat="1" ht="112.5">
      <c r="A64" s="125"/>
      <c r="B64" s="126">
        <v>4</v>
      </c>
      <c r="C64" s="189" t="s">
        <v>165</v>
      </c>
      <c r="D64" s="127" t="s">
        <v>166</v>
      </c>
      <c r="E64" s="125" t="s">
        <v>193</v>
      </c>
      <c r="F64" s="125" t="s">
        <v>108</v>
      </c>
      <c r="G64" s="125" t="s">
        <v>116</v>
      </c>
      <c r="H64" s="126">
        <v>17</v>
      </c>
      <c r="I64" s="126">
        <v>17</v>
      </c>
      <c r="J64" s="126">
        <v>372</v>
      </c>
      <c r="K64" s="129">
        <f t="shared" si="5"/>
        <v>6324</v>
      </c>
      <c r="L64" s="125" t="s">
        <v>177</v>
      </c>
      <c r="M64" s="125"/>
      <c r="N64" s="125"/>
      <c r="O64" s="118" t="s">
        <v>215</v>
      </c>
    </row>
    <row r="65" spans="1:15">
      <c r="A65" s="28"/>
      <c r="B65" s="62">
        <v>4</v>
      </c>
      <c r="C65" s="193"/>
      <c r="D65" s="28"/>
      <c r="E65" s="28"/>
      <c r="F65" s="28"/>
      <c r="G65" s="28"/>
      <c r="H65" s="64">
        <f>H62+H63+H64</f>
        <v>45</v>
      </c>
      <c r="I65" s="64">
        <f>I62+I63+I64</f>
        <v>45</v>
      </c>
      <c r="J65" s="64"/>
      <c r="K65" s="65">
        <f>K62+K63+K64</f>
        <v>15900</v>
      </c>
      <c r="L65" s="28"/>
      <c r="M65" s="28"/>
      <c r="N65" s="28"/>
      <c r="O65" s="28"/>
    </row>
    <row r="66" spans="1:15" ht="93.75">
      <c r="A66" s="28"/>
      <c r="B66" s="62">
        <v>4</v>
      </c>
      <c r="C66" s="193" t="s">
        <v>165</v>
      </c>
      <c r="D66" s="22" t="s">
        <v>168</v>
      </c>
      <c r="E66" s="28" t="s">
        <v>326</v>
      </c>
      <c r="F66" s="28" t="s">
        <v>108</v>
      </c>
      <c r="G66" s="28" t="s">
        <v>172</v>
      </c>
      <c r="H66" s="62">
        <v>42</v>
      </c>
      <c r="I66" s="62">
        <v>42</v>
      </c>
      <c r="J66" s="62">
        <v>528</v>
      </c>
      <c r="K66" s="61">
        <f>J66*I66</f>
        <v>22176</v>
      </c>
      <c r="L66" s="28" t="s">
        <v>16</v>
      </c>
      <c r="M66" s="28"/>
      <c r="N66" s="28"/>
      <c r="O66" s="27" t="s">
        <v>656</v>
      </c>
    </row>
    <row r="67" spans="1:15" ht="93.75">
      <c r="A67" s="28"/>
      <c r="B67" s="62">
        <v>4</v>
      </c>
      <c r="C67" s="193" t="s">
        <v>165</v>
      </c>
      <c r="D67" s="22" t="s">
        <v>168</v>
      </c>
      <c r="E67" s="28" t="s">
        <v>325</v>
      </c>
      <c r="F67" s="28" t="s">
        <v>108</v>
      </c>
      <c r="G67" s="28" t="s">
        <v>172</v>
      </c>
      <c r="H67" s="62">
        <v>5</v>
      </c>
      <c r="I67" s="62">
        <v>5</v>
      </c>
      <c r="J67" s="62">
        <v>528</v>
      </c>
      <c r="K67" s="61">
        <f t="shared" ref="K67" si="6">J67*I67</f>
        <v>2640</v>
      </c>
      <c r="L67" s="28" t="s">
        <v>16</v>
      </c>
      <c r="M67" s="28"/>
      <c r="N67" s="28"/>
      <c r="O67" s="27" t="s">
        <v>656</v>
      </c>
    </row>
    <row r="68" spans="1:15" ht="93.75">
      <c r="A68" s="28"/>
      <c r="B68" s="62">
        <v>4</v>
      </c>
      <c r="C68" s="193" t="s">
        <v>858</v>
      </c>
      <c r="D68" s="22" t="s">
        <v>168</v>
      </c>
      <c r="E68" s="28" t="s">
        <v>855</v>
      </c>
      <c r="F68" s="28" t="s">
        <v>108</v>
      </c>
      <c r="G68" s="28" t="s">
        <v>827</v>
      </c>
      <c r="H68" s="62">
        <v>1</v>
      </c>
      <c r="I68" s="62">
        <v>1</v>
      </c>
      <c r="J68" s="62">
        <v>401.03</v>
      </c>
      <c r="K68" s="61">
        <v>401.03</v>
      </c>
      <c r="L68" s="28" t="s">
        <v>16</v>
      </c>
      <c r="M68" s="28"/>
      <c r="N68" s="28"/>
      <c r="O68" s="27" t="s">
        <v>856</v>
      </c>
    </row>
    <row r="69" spans="1:15" ht="93.75">
      <c r="A69" s="28"/>
      <c r="B69" s="62">
        <v>4</v>
      </c>
      <c r="C69" s="193" t="s">
        <v>859</v>
      </c>
      <c r="D69" s="22" t="s">
        <v>168</v>
      </c>
      <c r="E69" s="28" t="s">
        <v>855</v>
      </c>
      <c r="F69" s="28" t="s">
        <v>108</v>
      </c>
      <c r="G69" s="28"/>
      <c r="H69" s="62">
        <v>1</v>
      </c>
      <c r="I69" s="62">
        <v>1</v>
      </c>
      <c r="J69" s="62">
        <v>401.03</v>
      </c>
      <c r="K69" s="61">
        <v>401.03</v>
      </c>
      <c r="L69" s="28" t="s">
        <v>16</v>
      </c>
      <c r="M69" s="28"/>
      <c r="N69" s="28"/>
      <c r="O69" s="27" t="s">
        <v>857</v>
      </c>
    </row>
    <row r="70" spans="1:15" ht="93.75">
      <c r="A70" s="28"/>
      <c r="B70" s="62">
        <v>4</v>
      </c>
      <c r="C70" s="193" t="s">
        <v>858</v>
      </c>
      <c r="D70" s="22" t="s">
        <v>168</v>
      </c>
      <c r="E70" s="28" t="s">
        <v>867</v>
      </c>
      <c r="F70" s="28" t="s">
        <v>108</v>
      </c>
      <c r="G70" s="28" t="s">
        <v>827</v>
      </c>
      <c r="H70" s="62">
        <v>26</v>
      </c>
      <c r="I70" s="62">
        <v>26</v>
      </c>
      <c r="J70" s="62">
        <v>401.03</v>
      </c>
      <c r="K70" s="61">
        <v>10426.780000000001</v>
      </c>
      <c r="L70" s="28" t="s">
        <v>16</v>
      </c>
      <c r="M70" s="28"/>
      <c r="N70" s="28"/>
      <c r="O70" s="27" t="s">
        <v>856</v>
      </c>
    </row>
    <row r="71" spans="1:15" ht="93.75">
      <c r="A71" s="28"/>
      <c r="B71" s="62">
        <v>4</v>
      </c>
      <c r="C71" s="193" t="s">
        <v>859</v>
      </c>
      <c r="D71" s="22" t="s">
        <v>168</v>
      </c>
      <c r="E71" s="28" t="s">
        <v>867</v>
      </c>
      <c r="F71" s="28" t="s">
        <v>108</v>
      </c>
      <c r="G71" s="28"/>
      <c r="H71" s="62">
        <v>26</v>
      </c>
      <c r="I71" s="62">
        <v>26</v>
      </c>
      <c r="J71" s="62">
        <v>401.03</v>
      </c>
      <c r="K71" s="61">
        <v>10426.780000000001</v>
      </c>
      <c r="L71" s="28" t="s">
        <v>16</v>
      </c>
      <c r="M71" s="28"/>
      <c r="N71" s="28"/>
      <c r="O71" s="27" t="s">
        <v>857</v>
      </c>
    </row>
    <row r="72" spans="1:15">
      <c r="A72" s="28"/>
      <c r="B72" s="62">
        <v>4</v>
      </c>
      <c r="C72" s="193"/>
      <c r="D72" s="28"/>
      <c r="E72" s="28"/>
      <c r="F72" s="28"/>
      <c r="G72" s="28"/>
      <c r="H72" s="64">
        <f>H66+H67+H68+H69+H70+H71</f>
        <v>101</v>
      </c>
      <c r="I72" s="64">
        <f>I66+I67+I68+I69+I70+I71</f>
        <v>101</v>
      </c>
      <c r="J72" s="64"/>
      <c r="K72" s="65">
        <f>K71+K70+K69+K68+K67+K66</f>
        <v>46471.619999999995</v>
      </c>
      <c r="L72" s="28"/>
      <c r="M72" s="28"/>
      <c r="N72" s="28"/>
      <c r="O72" s="28"/>
    </row>
    <row r="73" spans="1:15" s="123" customFormat="1" ht="75">
      <c r="A73" s="125"/>
      <c r="B73" s="126">
        <v>4</v>
      </c>
      <c r="C73" s="189" t="s">
        <v>178</v>
      </c>
      <c r="D73" s="125" t="s">
        <v>183</v>
      </c>
      <c r="E73" s="125" t="s">
        <v>191</v>
      </c>
      <c r="F73" s="125" t="s">
        <v>108</v>
      </c>
      <c r="G73" s="125" t="s">
        <v>111</v>
      </c>
      <c r="H73" s="126">
        <v>20</v>
      </c>
      <c r="I73" s="126">
        <v>20</v>
      </c>
      <c r="J73" s="126">
        <v>396</v>
      </c>
      <c r="K73" s="129">
        <f t="shared" ref="K73:K76" si="7">J73*I73</f>
        <v>7920</v>
      </c>
      <c r="L73" s="125" t="s">
        <v>31</v>
      </c>
      <c r="M73" s="125"/>
      <c r="N73" s="125"/>
      <c r="O73" s="118" t="s">
        <v>180</v>
      </c>
    </row>
    <row r="74" spans="1:15" s="123" customFormat="1" ht="75">
      <c r="A74" s="125"/>
      <c r="B74" s="126">
        <v>4</v>
      </c>
      <c r="C74" s="189" t="s">
        <v>179</v>
      </c>
      <c r="D74" s="125" t="s">
        <v>183</v>
      </c>
      <c r="E74" s="125" t="s">
        <v>191</v>
      </c>
      <c r="F74" s="125" t="s">
        <v>108</v>
      </c>
      <c r="G74" s="125" t="s">
        <v>111</v>
      </c>
      <c r="H74" s="126">
        <v>20</v>
      </c>
      <c r="I74" s="126"/>
      <c r="J74" s="126"/>
      <c r="K74" s="129">
        <f t="shared" si="7"/>
        <v>0</v>
      </c>
      <c r="L74" s="125" t="s">
        <v>31</v>
      </c>
      <c r="M74" s="125"/>
      <c r="N74" s="125"/>
      <c r="O74" s="118" t="s">
        <v>180</v>
      </c>
    </row>
    <row r="75" spans="1:15" s="123" customFormat="1" ht="75">
      <c r="A75" s="125"/>
      <c r="B75" s="128">
        <v>4</v>
      </c>
      <c r="C75" s="189" t="s">
        <v>227</v>
      </c>
      <c r="D75" s="125" t="s">
        <v>228</v>
      </c>
      <c r="E75" s="125" t="s">
        <v>321</v>
      </c>
      <c r="F75" s="125" t="s">
        <v>108</v>
      </c>
      <c r="G75" s="125" t="s">
        <v>116</v>
      </c>
      <c r="H75" s="126">
        <v>1</v>
      </c>
      <c r="I75" s="126">
        <v>1</v>
      </c>
      <c r="J75" s="126">
        <v>97.93</v>
      </c>
      <c r="K75" s="129">
        <f t="shared" si="7"/>
        <v>97.93</v>
      </c>
      <c r="L75" s="125" t="s">
        <v>16</v>
      </c>
      <c r="M75" s="125"/>
      <c r="N75" s="125"/>
      <c r="O75" s="118" t="s">
        <v>229</v>
      </c>
    </row>
    <row r="76" spans="1:15">
      <c r="A76" s="28"/>
      <c r="B76" s="60"/>
      <c r="C76" s="193"/>
      <c r="D76" s="28"/>
      <c r="E76" s="28"/>
      <c r="F76" s="28"/>
      <c r="G76" s="28"/>
      <c r="H76" s="62"/>
      <c r="I76" s="62"/>
      <c r="J76" s="62"/>
      <c r="K76" s="61">
        <f t="shared" si="7"/>
        <v>0</v>
      </c>
      <c r="L76" s="28"/>
      <c r="M76" s="28"/>
      <c r="N76" s="28"/>
      <c r="O76" s="28"/>
    </row>
    <row r="77" spans="1:15">
      <c r="A77" s="28"/>
      <c r="B77" s="60"/>
      <c r="C77" s="193"/>
      <c r="D77" s="28"/>
      <c r="E77" s="28"/>
      <c r="F77" s="28"/>
      <c r="G77" s="28"/>
      <c r="H77" s="64">
        <f>H73+H74+H75+H76</f>
        <v>41</v>
      </c>
      <c r="I77" s="64">
        <f>I73+I74+I75+I76</f>
        <v>21</v>
      </c>
      <c r="J77" s="64"/>
      <c r="K77" s="65">
        <f>K73+K74+K75+K76</f>
        <v>8017.93</v>
      </c>
      <c r="L77" s="28"/>
      <c r="M77" s="28"/>
      <c r="N77" s="28"/>
      <c r="O77" s="28"/>
    </row>
    <row r="78" spans="1:15">
      <c r="A78" s="28"/>
      <c r="B78" s="62"/>
      <c r="C78" s="193"/>
      <c r="D78" s="28"/>
      <c r="E78" s="28"/>
      <c r="F78" s="28"/>
      <c r="G78" s="28"/>
      <c r="H78" s="60"/>
      <c r="I78" s="60"/>
      <c r="J78" s="60"/>
      <c r="K78" s="61">
        <f>I78*J78</f>
        <v>0</v>
      </c>
      <c r="L78" s="28"/>
      <c r="M78" s="28"/>
      <c r="N78" s="28"/>
      <c r="O78" s="28"/>
    </row>
    <row r="79" spans="1:15" ht="56.25">
      <c r="A79" s="28"/>
      <c r="B79" s="62">
        <v>4</v>
      </c>
      <c r="C79" s="193" t="s">
        <v>231</v>
      </c>
      <c r="D79" s="28" t="s">
        <v>230</v>
      </c>
      <c r="E79" s="28" t="s">
        <v>322</v>
      </c>
      <c r="F79" s="28" t="s">
        <v>108</v>
      </c>
      <c r="G79" s="28" t="s">
        <v>171</v>
      </c>
      <c r="H79" s="60">
        <v>49</v>
      </c>
      <c r="I79" s="60">
        <v>49</v>
      </c>
      <c r="J79" s="60">
        <v>53.9</v>
      </c>
      <c r="K79" s="61">
        <f>I79*J79</f>
        <v>2641.1</v>
      </c>
      <c r="L79" s="28" t="s">
        <v>16</v>
      </c>
      <c r="M79" s="28"/>
      <c r="N79" s="28"/>
      <c r="O79" s="27" t="s">
        <v>657</v>
      </c>
    </row>
    <row r="80" spans="1:15">
      <c r="A80" s="28"/>
      <c r="B80" s="62"/>
      <c r="C80" s="193"/>
      <c r="D80" s="28"/>
      <c r="E80" s="28"/>
      <c r="F80" s="28"/>
      <c r="G80" s="28"/>
      <c r="H80" s="60"/>
      <c r="I80" s="60"/>
      <c r="J80" s="60"/>
      <c r="K80" s="61">
        <f>I80*J80</f>
        <v>0</v>
      </c>
      <c r="L80" s="28"/>
      <c r="M80" s="28"/>
      <c r="N80" s="28"/>
      <c r="O80" s="28"/>
    </row>
    <row r="81" spans="1:15" ht="56.25">
      <c r="A81" s="28"/>
      <c r="B81" s="62">
        <v>4</v>
      </c>
      <c r="C81" s="193" t="s">
        <v>233</v>
      </c>
      <c r="D81" s="71" t="s">
        <v>244</v>
      </c>
      <c r="E81" s="28" t="s">
        <v>322</v>
      </c>
      <c r="F81" s="28" t="s">
        <v>108</v>
      </c>
      <c r="G81" s="28" t="s">
        <v>171</v>
      </c>
      <c r="H81" s="60">
        <v>1</v>
      </c>
      <c r="I81" s="60">
        <v>1</v>
      </c>
      <c r="J81" s="60">
        <v>53.9</v>
      </c>
      <c r="K81" s="61">
        <f t="shared" ref="K81:K82" si="8">I81*J81</f>
        <v>53.9</v>
      </c>
      <c r="L81" s="28" t="s">
        <v>16</v>
      </c>
      <c r="M81" s="28"/>
      <c r="N81" s="28"/>
      <c r="O81" s="27" t="s">
        <v>657</v>
      </c>
    </row>
    <row r="82" spans="1:15" ht="56.25">
      <c r="A82" s="28"/>
      <c r="B82" s="62">
        <v>4</v>
      </c>
      <c r="C82" s="193" t="s">
        <v>234</v>
      </c>
      <c r="D82" s="30" t="s">
        <v>243</v>
      </c>
      <c r="E82" s="28" t="s">
        <v>322</v>
      </c>
      <c r="F82" s="28" t="s">
        <v>108</v>
      </c>
      <c r="G82" s="28" t="s">
        <v>171</v>
      </c>
      <c r="H82" s="60">
        <v>1</v>
      </c>
      <c r="I82" s="60">
        <v>1</v>
      </c>
      <c r="J82" s="60">
        <v>53.9</v>
      </c>
      <c r="K82" s="61">
        <f t="shared" si="8"/>
        <v>53.9</v>
      </c>
      <c r="L82" s="28" t="s">
        <v>16</v>
      </c>
      <c r="M82" s="28"/>
      <c r="N82" s="28"/>
      <c r="O82" s="27" t="s">
        <v>657</v>
      </c>
    </row>
    <row r="83" spans="1:15" ht="56.25">
      <c r="A83" s="28"/>
      <c r="B83" s="62">
        <v>4</v>
      </c>
      <c r="C83" s="193" t="s">
        <v>235</v>
      </c>
      <c r="D83" s="28" t="s">
        <v>242</v>
      </c>
      <c r="E83" s="28" t="s">
        <v>322</v>
      </c>
      <c r="F83" s="28" t="s">
        <v>108</v>
      </c>
      <c r="G83" s="28" t="s">
        <v>171</v>
      </c>
      <c r="H83" s="60">
        <v>1</v>
      </c>
      <c r="I83" s="60">
        <v>1</v>
      </c>
      <c r="J83" s="60">
        <v>53.9</v>
      </c>
      <c r="K83" s="61">
        <f>I83*J83</f>
        <v>53.9</v>
      </c>
      <c r="L83" s="28" t="s">
        <v>16</v>
      </c>
      <c r="M83" s="28"/>
      <c r="N83" s="28"/>
      <c r="O83" s="27" t="s">
        <v>657</v>
      </c>
    </row>
    <row r="84" spans="1:15" ht="75">
      <c r="A84" s="28"/>
      <c r="B84" s="62">
        <v>4</v>
      </c>
      <c r="C84" s="193" t="s">
        <v>236</v>
      </c>
      <c r="D84" s="28" t="s">
        <v>241</v>
      </c>
      <c r="E84" s="28" t="s">
        <v>322</v>
      </c>
      <c r="F84" s="28" t="s">
        <v>108</v>
      </c>
      <c r="G84" s="28" t="s">
        <v>171</v>
      </c>
      <c r="H84" s="60">
        <v>1</v>
      </c>
      <c r="I84" s="60">
        <v>1</v>
      </c>
      <c r="J84" s="60">
        <v>53.9</v>
      </c>
      <c r="K84" s="61">
        <f>J84*I84</f>
        <v>53.9</v>
      </c>
      <c r="L84" s="28" t="s">
        <v>16</v>
      </c>
      <c r="M84" s="28"/>
      <c r="N84" s="28"/>
      <c r="O84" s="27" t="s">
        <v>657</v>
      </c>
    </row>
    <row r="85" spans="1:15">
      <c r="A85" s="28"/>
      <c r="B85" s="62"/>
      <c r="C85" s="193"/>
      <c r="D85" s="28"/>
      <c r="E85" s="28"/>
      <c r="F85" s="28"/>
      <c r="G85" s="28"/>
      <c r="H85" s="64">
        <f>H78+H79+H80+H81+H82+H83+H84</f>
        <v>53</v>
      </c>
      <c r="I85" s="64">
        <f>I78+I79+I80+I81+I82+I83+I84</f>
        <v>53</v>
      </c>
      <c r="J85" s="64"/>
      <c r="K85" s="65">
        <f>K78+K79+K80+K81+K82+K83+K84</f>
        <v>2856.7000000000003</v>
      </c>
      <c r="L85" s="28"/>
      <c r="M85" s="28"/>
      <c r="N85" s="28"/>
      <c r="O85" s="28"/>
    </row>
    <row r="86" spans="1:15" s="123" customFormat="1" ht="37.5">
      <c r="A86" s="125"/>
      <c r="B86" s="126">
        <v>4</v>
      </c>
      <c r="C86" s="189" t="s">
        <v>237</v>
      </c>
      <c r="D86" s="125" t="s">
        <v>240</v>
      </c>
      <c r="E86" s="125" t="s">
        <v>323</v>
      </c>
      <c r="F86" s="125" t="s">
        <v>108</v>
      </c>
      <c r="G86" s="125" t="s">
        <v>116</v>
      </c>
      <c r="H86" s="128">
        <v>1</v>
      </c>
      <c r="I86" s="128">
        <v>1</v>
      </c>
      <c r="J86" s="128">
        <v>202.07</v>
      </c>
      <c r="K86" s="129">
        <f>I86*J86</f>
        <v>202.07</v>
      </c>
      <c r="L86" s="125" t="s">
        <v>16</v>
      </c>
      <c r="M86" s="125"/>
      <c r="N86" s="125"/>
      <c r="O86" s="118" t="s">
        <v>659</v>
      </c>
    </row>
    <row r="87" spans="1:15">
      <c r="A87" s="28"/>
      <c r="B87" s="62"/>
      <c r="C87" s="193"/>
      <c r="D87" s="28"/>
      <c r="E87" s="28"/>
      <c r="F87" s="28"/>
      <c r="G87" s="28"/>
      <c r="H87" s="60"/>
      <c r="I87" s="60"/>
      <c r="J87" s="60"/>
      <c r="K87" s="61">
        <f>I87*J87</f>
        <v>0</v>
      </c>
      <c r="L87" s="28"/>
      <c r="M87" s="28"/>
      <c r="N87" s="28"/>
      <c r="O87" s="28"/>
    </row>
    <row r="88" spans="1:15">
      <c r="A88" s="28"/>
      <c r="B88" s="62"/>
      <c r="C88" s="193"/>
      <c r="D88" s="28"/>
      <c r="E88" s="28"/>
      <c r="F88" s="28"/>
      <c r="G88" s="28"/>
      <c r="H88" s="64">
        <f>H86+H87</f>
        <v>1</v>
      </c>
      <c r="I88" s="64">
        <f>I86+I87</f>
        <v>1</v>
      </c>
      <c r="J88" s="64"/>
      <c r="K88" s="65">
        <f>K86+K87</f>
        <v>202.07</v>
      </c>
      <c r="L88" s="28"/>
      <c r="M88" s="28"/>
      <c r="N88" s="28"/>
      <c r="O88" s="28"/>
    </row>
    <row r="89" spans="1:15" s="123" customFormat="1" ht="75">
      <c r="A89" s="125"/>
      <c r="B89" s="126">
        <v>4</v>
      </c>
      <c r="C89" s="189" t="s">
        <v>238</v>
      </c>
      <c r="D89" s="125" t="s">
        <v>239</v>
      </c>
      <c r="E89" s="125" t="s">
        <v>323</v>
      </c>
      <c r="F89" s="125" t="s">
        <v>108</v>
      </c>
      <c r="G89" s="125" t="s">
        <v>116</v>
      </c>
      <c r="H89" s="128">
        <v>2</v>
      </c>
      <c r="I89" s="128">
        <v>2</v>
      </c>
      <c r="J89" s="128">
        <v>302.5</v>
      </c>
      <c r="K89" s="129">
        <f>I89*J89</f>
        <v>605</v>
      </c>
      <c r="L89" s="125" t="s">
        <v>16</v>
      </c>
      <c r="M89" s="125"/>
      <c r="N89" s="125"/>
      <c r="O89" s="118" t="s">
        <v>246</v>
      </c>
    </row>
    <row r="90" spans="1:15">
      <c r="A90" s="28"/>
      <c r="B90" s="62"/>
      <c r="C90" s="193"/>
      <c r="D90" s="28"/>
      <c r="E90" s="28"/>
      <c r="F90" s="28"/>
      <c r="G90" s="28"/>
      <c r="H90" s="60"/>
      <c r="I90" s="60"/>
      <c r="J90" s="60"/>
      <c r="K90" s="61">
        <f>I90*J90</f>
        <v>0</v>
      </c>
      <c r="L90" s="28"/>
      <c r="M90" s="28"/>
      <c r="N90" s="28"/>
      <c r="O90" s="28"/>
    </row>
    <row r="91" spans="1:15">
      <c r="A91" s="28"/>
      <c r="B91" s="62"/>
      <c r="C91" s="193"/>
      <c r="D91" s="28"/>
      <c r="E91" s="28"/>
      <c r="F91" s="28"/>
      <c r="G91" s="28"/>
      <c r="H91" s="64">
        <f>H89+H90</f>
        <v>2</v>
      </c>
      <c r="I91" s="64">
        <f>I89+I90</f>
        <v>2</v>
      </c>
      <c r="J91" s="64"/>
      <c r="K91" s="65">
        <f>K89+K90</f>
        <v>605</v>
      </c>
      <c r="L91" s="28"/>
      <c r="M91" s="28"/>
      <c r="N91" s="28"/>
      <c r="O91" s="28"/>
    </row>
    <row r="92" spans="1:15">
      <c r="A92" s="28"/>
      <c r="B92" s="62"/>
      <c r="C92" s="193"/>
      <c r="D92" s="28"/>
      <c r="E92" s="28"/>
      <c r="F92" s="28"/>
      <c r="G92" s="28"/>
      <c r="H92" s="60"/>
      <c r="I92" s="60"/>
      <c r="J92" s="60"/>
      <c r="K92" s="61">
        <f>I92*J92</f>
        <v>0</v>
      </c>
      <c r="L92" s="28"/>
      <c r="M92" s="28"/>
      <c r="N92" s="28"/>
      <c r="O92" s="28"/>
    </row>
    <row r="93" spans="1:15">
      <c r="A93" s="28"/>
      <c r="B93" s="62"/>
      <c r="C93" s="193"/>
      <c r="D93" s="28"/>
      <c r="E93" s="28"/>
      <c r="F93" s="28"/>
      <c r="G93" s="28"/>
      <c r="H93" s="60"/>
      <c r="I93" s="60"/>
      <c r="J93" s="60"/>
      <c r="K93" s="61">
        <f>I93*J93</f>
        <v>0</v>
      </c>
      <c r="L93" s="28"/>
      <c r="M93" s="28"/>
      <c r="N93" s="28"/>
      <c r="O93" s="28"/>
    </row>
    <row r="94" spans="1:15">
      <c r="A94" s="28"/>
      <c r="B94" s="62"/>
      <c r="C94" s="193"/>
      <c r="D94" s="28"/>
      <c r="E94" s="28"/>
      <c r="F94" s="28"/>
      <c r="G94" s="28"/>
      <c r="H94" s="60"/>
      <c r="I94" s="60"/>
      <c r="J94" s="60"/>
      <c r="K94" s="61">
        <f>I94*J94</f>
        <v>0</v>
      </c>
      <c r="L94" s="28"/>
      <c r="M94" s="28"/>
      <c r="N94" s="28"/>
      <c r="O94" s="28"/>
    </row>
    <row r="95" spans="1:15">
      <c r="A95" s="28"/>
      <c r="B95" s="62"/>
      <c r="C95" s="193"/>
      <c r="D95" s="28"/>
      <c r="E95" s="28"/>
      <c r="F95" s="28"/>
      <c r="G95" s="28"/>
      <c r="H95" s="60"/>
      <c r="I95" s="60"/>
      <c r="J95" s="60"/>
      <c r="K95" s="61">
        <f>I95*J95</f>
        <v>0</v>
      </c>
      <c r="L95" s="28"/>
      <c r="M95" s="28"/>
      <c r="N95" s="28"/>
      <c r="O95" s="28"/>
    </row>
    <row r="96" spans="1:15">
      <c r="A96" s="28"/>
      <c r="B96" s="62"/>
      <c r="C96" s="193"/>
      <c r="D96" s="28"/>
      <c r="E96" s="28"/>
      <c r="F96" s="28"/>
      <c r="G96" s="28"/>
      <c r="H96" s="60"/>
      <c r="I96" s="60"/>
      <c r="J96" s="60"/>
      <c r="K96" s="61">
        <f>I96*J96</f>
        <v>0</v>
      </c>
      <c r="L96" s="28"/>
      <c r="M96" s="28"/>
      <c r="N96" s="28"/>
      <c r="O96" s="28"/>
    </row>
    <row r="97" spans="1:15" ht="19.5">
      <c r="A97" s="28"/>
      <c r="B97" s="62"/>
      <c r="C97" s="193"/>
      <c r="D97" s="28"/>
      <c r="E97" s="28"/>
      <c r="F97" s="28"/>
      <c r="G97" s="28"/>
      <c r="H97" s="64">
        <f>SUM(H92:H96)</f>
        <v>0</v>
      </c>
      <c r="I97" s="64">
        <f>SUM(I92:I96)</f>
        <v>0</v>
      </c>
      <c r="J97" s="66"/>
      <c r="K97" s="65">
        <f>SUM(K92:K96)</f>
        <v>0</v>
      </c>
      <c r="L97" s="28"/>
      <c r="M97" s="28"/>
      <c r="N97" s="28"/>
      <c r="O97" s="28"/>
    </row>
    <row r="98" spans="1:15" s="245" customFormat="1" ht="93.75">
      <c r="A98" s="241"/>
      <c r="B98" s="242" t="s">
        <v>843</v>
      </c>
      <c r="C98" s="241" t="s">
        <v>844</v>
      </c>
      <c r="D98" s="241"/>
      <c r="E98" s="241" t="s">
        <v>977</v>
      </c>
      <c r="F98" s="241" t="s">
        <v>108</v>
      </c>
      <c r="G98" s="241" t="s">
        <v>119</v>
      </c>
      <c r="H98" s="243"/>
      <c r="I98" s="243" t="s">
        <v>978</v>
      </c>
      <c r="J98" s="243"/>
      <c r="K98" s="244">
        <v>80976.820000000007</v>
      </c>
      <c r="L98" s="241" t="s">
        <v>979</v>
      </c>
      <c r="M98" s="241"/>
      <c r="N98" s="241"/>
      <c r="O98" s="241"/>
    </row>
    <row r="99" spans="1:15">
      <c r="A99" s="28"/>
      <c r="B99" s="62"/>
      <c r="C99" s="193"/>
      <c r="D99" s="28"/>
      <c r="E99" s="28"/>
      <c r="F99" s="28"/>
      <c r="G99" s="28"/>
      <c r="H99" s="60"/>
      <c r="I99" s="60"/>
      <c r="J99" s="60"/>
      <c r="K99" s="61">
        <f>I99*J99</f>
        <v>0</v>
      </c>
      <c r="L99" s="28"/>
      <c r="M99" s="28"/>
      <c r="N99" s="28"/>
      <c r="O99" s="28"/>
    </row>
    <row r="100" spans="1:15">
      <c r="A100" s="28"/>
      <c r="B100" s="62"/>
      <c r="C100" s="193"/>
      <c r="D100" s="28"/>
      <c r="E100" s="28"/>
      <c r="F100" s="28"/>
      <c r="G100" s="28"/>
      <c r="H100" s="60"/>
      <c r="I100" s="60"/>
      <c r="J100" s="60"/>
      <c r="K100" s="61">
        <f>I100*J100</f>
        <v>0</v>
      </c>
      <c r="L100" s="28"/>
      <c r="M100" s="28"/>
      <c r="N100" s="28"/>
      <c r="O100" s="28"/>
    </row>
    <row r="101" spans="1:15">
      <c r="A101" s="28"/>
      <c r="B101" s="62"/>
      <c r="C101" s="193"/>
      <c r="D101" s="28"/>
      <c r="E101" s="28"/>
      <c r="F101" s="28"/>
      <c r="G101" s="28"/>
      <c r="H101" s="60"/>
      <c r="I101" s="60"/>
      <c r="J101" s="60"/>
      <c r="K101" s="61">
        <f>I101*J101</f>
        <v>0</v>
      </c>
      <c r="L101" s="28"/>
      <c r="M101" s="28"/>
      <c r="N101" s="28"/>
      <c r="O101" s="28"/>
    </row>
    <row r="102" spans="1:15">
      <c r="A102" s="28"/>
      <c r="B102" s="62"/>
      <c r="C102" s="193"/>
      <c r="D102" s="28"/>
      <c r="E102" s="28"/>
      <c r="F102" s="28"/>
      <c r="G102" s="28"/>
      <c r="H102" s="60"/>
      <c r="I102" s="60"/>
      <c r="J102" s="60"/>
      <c r="K102" s="61">
        <f>I102*J102</f>
        <v>0</v>
      </c>
      <c r="L102" s="28"/>
      <c r="M102" s="28"/>
      <c r="N102" s="28"/>
      <c r="O102" s="28"/>
    </row>
    <row r="103" spans="1:15">
      <c r="A103" s="28"/>
      <c r="B103" s="62"/>
      <c r="C103" s="193"/>
      <c r="D103" s="28"/>
      <c r="E103" s="28"/>
      <c r="F103" s="28"/>
      <c r="G103" s="28"/>
      <c r="H103" s="64">
        <f>SUM(H98:H102)</f>
        <v>0</v>
      </c>
      <c r="I103" s="64">
        <f>SUM(I98:I102)</f>
        <v>0</v>
      </c>
      <c r="J103" s="64"/>
      <c r="K103" s="65">
        <f>SUM(K98:K102)</f>
        <v>80976.820000000007</v>
      </c>
      <c r="L103" s="28"/>
      <c r="M103" s="28"/>
      <c r="N103" s="28"/>
      <c r="O103" s="28"/>
    </row>
    <row r="104" spans="1:15" ht="37.5">
      <c r="A104" s="28"/>
      <c r="B104" s="62" t="s">
        <v>980</v>
      </c>
      <c r="C104" s="193" t="s">
        <v>981</v>
      </c>
      <c r="D104" s="28"/>
      <c r="E104" s="28"/>
      <c r="F104" s="28"/>
      <c r="G104" s="28"/>
      <c r="H104" s="60"/>
      <c r="I104" s="60">
        <v>40</v>
      </c>
      <c r="J104" s="60"/>
      <c r="K104" s="61">
        <f>I104*J104</f>
        <v>0</v>
      </c>
      <c r="L104" s="28"/>
      <c r="M104" s="28"/>
      <c r="N104" s="28"/>
      <c r="O104" s="28"/>
    </row>
    <row r="105" spans="1:15" ht="37.5">
      <c r="A105" s="28"/>
      <c r="B105" s="62"/>
      <c r="C105" s="193" t="s">
        <v>982</v>
      </c>
      <c r="D105" s="28"/>
      <c r="E105" s="28"/>
      <c r="F105" s="28"/>
      <c r="G105" s="28"/>
      <c r="H105" s="60"/>
      <c r="I105" s="60">
        <v>80</v>
      </c>
      <c r="J105" s="60"/>
      <c r="K105" s="61">
        <f>I105*J105</f>
        <v>0</v>
      </c>
      <c r="L105" s="28"/>
      <c r="M105" s="28"/>
      <c r="N105" s="28"/>
      <c r="O105" s="28"/>
    </row>
    <row r="106" spans="1:15" ht="37.5">
      <c r="A106" s="28"/>
      <c r="B106" s="62"/>
      <c r="C106" s="246" t="s">
        <v>985</v>
      </c>
      <c r="D106" s="28"/>
      <c r="E106" s="28"/>
      <c r="F106" s="28"/>
      <c r="G106" s="28"/>
      <c r="H106" s="60"/>
      <c r="I106" s="60">
        <v>40</v>
      </c>
      <c r="J106" s="60"/>
      <c r="K106" s="61">
        <f>I106*J106</f>
        <v>0</v>
      </c>
      <c r="L106" s="28"/>
      <c r="M106" s="28"/>
      <c r="N106" s="28"/>
      <c r="O106" s="28"/>
    </row>
    <row r="107" spans="1:15" ht="42.75" customHeight="1">
      <c r="A107" s="28"/>
      <c r="B107" s="62"/>
      <c r="C107" s="193" t="s">
        <v>983</v>
      </c>
      <c r="D107" s="28"/>
      <c r="E107" s="28"/>
      <c r="F107" s="28"/>
      <c r="G107" s="28"/>
      <c r="H107" s="60"/>
      <c r="I107" s="60">
        <v>4</v>
      </c>
      <c r="J107" s="60"/>
      <c r="K107" s="61">
        <f>I107*J107</f>
        <v>0</v>
      </c>
      <c r="L107" s="28"/>
      <c r="M107" s="28"/>
      <c r="N107" s="28"/>
      <c r="O107" s="28"/>
    </row>
    <row r="108" spans="1:15" ht="37.5">
      <c r="A108" s="28"/>
      <c r="B108" s="62"/>
      <c r="C108" s="193" t="s">
        <v>984</v>
      </c>
      <c r="D108" s="28"/>
      <c r="E108" s="28"/>
      <c r="F108" s="28"/>
      <c r="G108" s="28"/>
      <c r="H108" s="60"/>
      <c r="I108" s="60">
        <v>4</v>
      </c>
      <c r="J108" s="60"/>
      <c r="K108" s="61">
        <f>I108*J108</f>
        <v>0</v>
      </c>
      <c r="L108" s="28"/>
      <c r="M108" s="28"/>
      <c r="N108" s="28"/>
      <c r="O108" s="28"/>
    </row>
    <row r="109" spans="1:15">
      <c r="A109" s="28"/>
      <c r="B109" s="62"/>
      <c r="C109" s="193"/>
      <c r="D109" s="28"/>
      <c r="E109" s="28"/>
      <c r="F109" s="28"/>
      <c r="G109" s="28"/>
      <c r="H109" s="64">
        <f>SUM(H104:H108)</f>
        <v>0</v>
      </c>
      <c r="I109" s="64"/>
      <c r="J109" s="64"/>
      <c r="K109" s="65">
        <f>SUM(K104:K108)</f>
        <v>0</v>
      </c>
      <c r="L109" s="28"/>
      <c r="M109" s="28"/>
      <c r="N109" s="28"/>
      <c r="O109" s="28"/>
    </row>
    <row r="110" spans="1:15" ht="37.5">
      <c r="A110" s="28"/>
      <c r="B110" s="62" t="s">
        <v>986</v>
      </c>
      <c r="C110" s="193" t="s">
        <v>981</v>
      </c>
      <c r="D110" s="28"/>
      <c r="E110" s="28"/>
      <c r="F110" s="28"/>
      <c r="G110" s="28"/>
      <c r="H110" s="60"/>
      <c r="I110" s="60">
        <v>160</v>
      </c>
      <c r="J110" s="60"/>
      <c r="K110" s="61">
        <f t="shared" ref="K110:K120" si="9">I110*J110</f>
        <v>0</v>
      </c>
      <c r="L110" s="28"/>
      <c r="M110" s="28"/>
      <c r="N110" s="28"/>
      <c r="O110" s="28"/>
    </row>
    <row r="111" spans="1:15" ht="37.5">
      <c r="A111" s="28"/>
      <c r="B111" s="62"/>
      <c r="C111" s="193" t="s">
        <v>982</v>
      </c>
      <c r="D111" s="28"/>
      <c r="E111" s="28"/>
      <c r="F111" s="28"/>
      <c r="G111" s="28"/>
      <c r="H111" s="60"/>
      <c r="I111" s="60">
        <v>160</v>
      </c>
      <c r="J111" s="60"/>
      <c r="K111" s="61">
        <f t="shared" si="9"/>
        <v>0</v>
      </c>
      <c r="L111" s="28"/>
      <c r="M111" s="28"/>
      <c r="N111" s="28"/>
      <c r="O111" s="28"/>
    </row>
    <row r="112" spans="1:15" ht="37.5">
      <c r="A112" s="28"/>
      <c r="B112" s="62"/>
      <c r="C112" s="246" t="s">
        <v>985</v>
      </c>
      <c r="D112" s="28"/>
      <c r="E112" s="28"/>
      <c r="F112" s="28"/>
      <c r="G112" s="28"/>
      <c r="H112" s="60"/>
      <c r="I112" s="60">
        <v>80</v>
      </c>
      <c r="J112" s="60"/>
      <c r="K112" s="61">
        <f t="shared" si="9"/>
        <v>0</v>
      </c>
      <c r="L112" s="28"/>
      <c r="M112" s="28"/>
      <c r="N112" s="28"/>
      <c r="O112" s="28"/>
    </row>
    <row r="113" spans="1:15" ht="37.5">
      <c r="A113" s="28"/>
      <c r="B113" s="62"/>
      <c r="C113" s="193" t="s">
        <v>983</v>
      </c>
      <c r="D113" s="28"/>
      <c r="E113" s="28"/>
      <c r="F113" s="28"/>
      <c r="G113" s="28"/>
      <c r="H113" s="60"/>
      <c r="I113" s="60">
        <v>8</v>
      </c>
      <c r="J113" s="60"/>
      <c r="K113" s="61">
        <f t="shared" si="9"/>
        <v>0</v>
      </c>
      <c r="L113" s="28"/>
      <c r="M113" s="28"/>
      <c r="N113" s="28"/>
      <c r="O113" s="28"/>
    </row>
    <row r="114" spans="1:15" ht="37.5">
      <c r="A114" s="28"/>
      <c r="B114" s="62"/>
      <c r="C114" s="193" t="s">
        <v>984</v>
      </c>
      <c r="D114" s="28"/>
      <c r="E114" s="28"/>
      <c r="F114" s="28"/>
      <c r="G114" s="28"/>
      <c r="H114" s="60"/>
      <c r="I114" s="60">
        <v>8</v>
      </c>
      <c r="J114" s="60"/>
      <c r="K114" s="61">
        <f t="shared" si="9"/>
        <v>0</v>
      </c>
      <c r="L114" s="28"/>
      <c r="M114" s="28"/>
      <c r="N114" s="28"/>
      <c r="O114" s="28"/>
    </row>
    <row r="115" spans="1:15">
      <c r="A115" s="28"/>
      <c r="B115" s="62"/>
      <c r="C115" s="193"/>
      <c r="D115" s="28"/>
      <c r="E115" s="28"/>
      <c r="F115" s="28"/>
      <c r="G115" s="28"/>
      <c r="H115" s="64">
        <f>SUM(H110:H114)</f>
        <v>0</v>
      </c>
      <c r="I115" s="64"/>
      <c r="J115" s="64"/>
      <c r="K115" s="65">
        <f>SUM(K110:K114)</f>
        <v>0</v>
      </c>
      <c r="L115" s="28"/>
      <c r="M115" s="28"/>
      <c r="N115" s="28"/>
      <c r="O115" s="28"/>
    </row>
    <row r="116" spans="1:15" ht="37.5">
      <c r="A116" s="28"/>
      <c r="B116" s="62" t="s">
        <v>987</v>
      </c>
      <c r="C116" s="193" t="s">
        <v>981</v>
      </c>
      <c r="D116" s="28"/>
      <c r="E116" s="28"/>
      <c r="F116" s="28"/>
      <c r="G116" s="28"/>
      <c r="H116" s="60"/>
      <c r="I116" s="60">
        <v>120</v>
      </c>
      <c r="J116" s="60"/>
      <c r="K116" s="61">
        <f t="shared" si="9"/>
        <v>0</v>
      </c>
      <c r="L116" s="28"/>
      <c r="M116" s="28"/>
      <c r="N116" s="28"/>
      <c r="O116" s="28"/>
    </row>
    <row r="117" spans="1:15" ht="37.5">
      <c r="A117" s="28"/>
      <c r="B117" s="62"/>
      <c r="C117" s="193" t="s">
        <v>982</v>
      </c>
      <c r="D117" s="28"/>
      <c r="E117" s="28"/>
      <c r="F117" s="28"/>
      <c r="G117" s="28"/>
      <c r="H117" s="60"/>
      <c r="I117" s="60">
        <v>120</v>
      </c>
      <c r="J117" s="60"/>
      <c r="K117" s="61">
        <f t="shared" si="9"/>
        <v>0</v>
      </c>
      <c r="L117" s="28"/>
      <c r="M117" s="28"/>
      <c r="N117" s="28"/>
      <c r="O117" s="28"/>
    </row>
    <row r="118" spans="1:15" ht="37.5">
      <c r="A118" s="28"/>
      <c r="B118" s="62"/>
      <c r="C118" s="246" t="s">
        <v>985</v>
      </c>
      <c r="D118" s="28"/>
      <c r="E118" s="28"/>
      <c r="F118" s="28"/>
      <c r="G118" s="28"/>
      <c r="H118" s="60"/>
      <c r="I118" s="60">
        <v>60</v>
      </c>
      <c r="J118" s="60"/>
      <c r="K118" s="61">
        <f t="shared" si="9"/>
        <v>0</v>
      </c>
      <c r="L118" s="28"/>
      <c r="M118" s="28"/>
      <c r="N118" s="28"/>
      <c r="O118" s="28"/>
    </row>
    <row r="119" spans="1:15" ht="37.5">
      <c r="A119" s="28"/>
      <c r="B119" s="62"/>
      <c r="C119" s="193" t="s">
        <v>983</v>
      </c>
      <c r="D119" s="28"/>
      <c r="E119" s="28"/>
      <c r="F119" s="28"/>
      <c r="G119" s="28"/>
      <c r="H119" s="60"/>
      <c r="I119" s="60">
        <v>6</v>
      </c>
      <c r="J119" s="60"/>
      <c r="K119" s="61">
        <f t="shared" si="9"/>
        <v>0</v>
      </c>
      <c r="L119" s="28"/>
      <c r="M119" s="28"/>
      <c r="N119" s="28"/>
      <c r="O119" s="28"/>
    </row>
    <row r="120" spans="1:15" ht="37.5">
      <c r="A120" s="28"/>
      <c r="B120" s="62"/>
      <c r="C120" s="193" t="s">
        <v>984</v>
      </c>
      <c r="D120" s="28"/>
      <c r="E120" s="28"/>
      <c r="F120" s="28"/>
      <c r="G120" s="28"/>
      <c r="H120" s="60"/>
      <c r="I120" s="60">
        <v>6</v>
      </c>
      <c r="J120" s="60"/>
      <c r="K120" s="61">
        <f t="shared" si="9"/>
        <v>0</v>
      </c>
      <c r="L120" s="28"/>
      <c r="M120" s="28"/>
      <c r="N120" s="28"/>
      <c r="O120" s="28"/>
    </row>
    <row r="121" spans="1:15">
      <c r="A121" s="28"/>
      <c r="B121" s="62"/>
      <c r="C121" s="193"/>
      <c r="D121" s="28"/>
      <c r="E121" s="28"/>
      <c r="F121" s="28"/>
      <c r="G121" s="28"/>
      <c r="H121" s="64">
        <f>SUM(H116:H120)</f>
        <v>0</v>
      </c>
      <c r="I121" s="64"/>
      <c r="J121" s="64"/>
      <c r="K121" s="65">
        <f>SUM(K116:K120)</f>
        <v>0</v>
      </c>
      <c r="L121" s="28"/>
      <c r="M121" s="28"/>
      <c r="N121" s="28"/>
      <c r="O121" s="28"/>
    </row>
    <row r="122" spans="1:15" ht="37.5">
      <c r="A122" s="28"/>
      <c r="B122" s="62" t="s">
        <v>988</v>
      </c>
      <c r="C122" s="193" t="s">
        <v>981</v>
      </c>
      <c r="D122" s="28"/>
      <c r="E122" s="28"/>
      <c r="F122" s="28"/>
      <c r="G122" s="28"/>
      <c r="H122" s="60"/>
      <c r="I122" s="60">
        <v>60</v>
      </c>
      <c r="J122" s="60"/>
      <c r="K122" s="61">
        <f t="shared" ref="K122:K126" si="10">I122*J122</f>
        <v>0</v>
      </c>
      <c r="L122" s="28"/>
      <c r="M122" s="28"/>
      <c r="N122" s="28"/>
      <c r="O122" s="28"/>
    </row>
    <row r="123" spans="1:15" ht="37.5">
      <c r="A123" s="28"/>
      <c r="B123" s="62"/>
      <c r="C123" s="193" t="s">
        <v>982</v>
      </c>
      <c r="D123" s="28"/>
      <c r="E123" s="28"/>
      <c r="F123" s="28"/>
      <c r="G123" s="28"/>
      <c r="H123" s="60"/>
      <c r="I123" s="60">
        <v>60</v>
      </c>
      <c r="J123" s="60"/>
      <c r="K123" s="61">
        <f t="shared" si="10"/>
        <v>0</v>
      </c>
      <c r="L123" s="28"/>
      <c r="M123" s="28"/>
      <c r="N123" s="28"/>
      <c r="O123" s="28"/>
    </row>
    <row r="124" spans="1:15" ht="37.5">
      <c r="A124" s="28"/>
      <c r="B124" s="62"/>
      <c r="C124" s="246" t="s">
        <v>985</v>
      </c>
      <c r="D124" s="28"/>
      <c r="E124" s="28"/>
      <c r="F124" s="28"/>
      <c r="G124" s="28"/>
      <c r="H124" s="60"/>
      <c r="I124" s="60">
        <v>30</v>
      </c>
      <c r="J124" s="60"/>
      <c r="K124" s="61">
        <f t="shared" si="10"/>
        <v>0</v>
      </c>
      <c r="L124" s="28"/>
      <c r="M124" s="28"/>
      <c r="N124" s="28"/>
      <c r="O124" s="28"/>
    </row>
    <row r="125" spans="1:15" ht="37.5">
      <c r="A125" s="28"/>
      <c r="B125" s="62"/>
      <c r="C125" s="193" t="s">
        <v>983</v>
      </c>
      <c r="D125" s="28"/>
      <c r="E125" s="28"/>
      <c r="F125" s="28"/>
      <c r="G125" s="28"/>
      <c r="H125" s="60"/>
      <c r="I125" s="60">
        <v>3</v>
      </c>
      <c r="J125" s="60"/>
      <c r="K125" s="61">
        <f t="shared" si="10"/>
        <v>0</v>
      </c>
      <c r="L125" s="28"/>
      <c r="M125" s="28"/>
      <c r="N125" s="28"/>
      <c r="O125" s="28"/>
    </row>
    <row r="126" spans="1:15" ht="37.5">
      <c r="A126" s="28"/>
      <c r="B126" s="62"/>
      <c r="C126" s="193" t="s">
        <v>984</v>
      </c>
      <c r="D126" s="28"/>
      <c r="E126" s="28"/>
      <c r="F126" s="28"/>
      <c r="G126" s="28"/>
      <c r="H126" s="60"/>
      <c r="I126" s="60">
        <v>3</v>
      </c>
      <c r="J126" s="60"/>
      <c r="K126" s="61">
        <f t="shared" si="10"/>
        <v>0</v>
      </c>
      <c r="L126" s="28"/>
      <c r="M126" s="28"/>
      <c r="N126" s="28"/>
      <c r="O126" s="28"/>
    </row>
    <row r="127" spans="1:15">
      <c r="A127" s="28"/>
      <c r="B127" s="62"/>
      <c r="C127" s="193"/>
      <c r="D127" s="28"/>
      <c r="E127" s="28"/>
      <c r="F127" s="28"/>
      <c r="G127" s="28"/>
      <c r="H127" s="64">
        <f>SUM(H122:H126)</f>
        <v>0</v>
      </c>
      <c r="I127" s="64"/>
      <c r="J127" s="64"/>
      <c r="K127" s="65">
        <f>SUM(K122:K126)</f>
        <v>0</v>
      </c>
      <c r="L127" s="28"/>
      <c r="M127" s="28"/>
      <c r="N127" s="28"/>
      <c r="O127" s="28"/>
    </row>
    <row r="128" spans="1:15" ht="19.5">
      <c r="A128" s="31" t="s">
        <v>54</v>
      </c>
      <c r="B128" s="254" t="s">
        <v>55</v>
      </c>
      <c r="C128" s="254"/>
      <c r="D128" s="255" t="s">
        <v>56</v>
      </c>
      <c r="E128" s="256"/>
      <c r="F128" s="256"/>
      <c r="G128" s="257"/>
      <c r="H128" s="68">
        <f>H6+H15+H18+H25+H30+H35+H40+H45+H49+H56+H61+H65+H72+H77+H85+H88++H91+H97+H103+H109+H115+H121</f>
        <v>1146</v>
      </c>
      <c r="I128" s="68">
        <f>I6+I15+I18+I25+I30+I35+I40+I45+I49+I56+I61+I65+I72+I77+I85+I88+I91+I97+I103+I109+I115+I121</f>
        <v>640</v>
      </c>
      <c r="J128" s="69"/>
      <c r="K128" s="70">
        <f>K6+K15+K18+K25+K30+K35+K40+K45+K49+K56+K61+K65+K72+K77+K85+K88+K91+K97+K103+K109+K115+K121</f>
        <v>407258.31999999995</v>
      </c>
      <c r="L128" s="28"/>
      <c r="M128" s="33">
        <f>SUM(M86:M121)</f>
        <v>0</v>
      </c>
      <c r="N128" s="33">
        <f>SUM(N86:N121)</f>
        <v>0</v>
      </c>
      <c r="O128" s="28"/>
    </row>
  </sheetData>
  <mergeCells count="3">
    <mergeCell ref="M1:N1"/>
    <mergeCell ref="B128:C128"/>
    <mergeCell ref="D128:G128"/>
  </mergeCells>
  <pageMargins left="0.7" right="0.7" top="0.75" bottom="0.75" header="0.3" footer="0.3"/>
  <pageSetup paperSize="9" orientation="portrait" verticalDpi="0" r:id="rId1"/>
  <ignoredErrors>
    <ignoredError sqref="K6 K15 K18 K30 K35 K45 K49 K56 K61 K88 K91 K103:K115 K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123"/>
  <sheetViews>
    <sheetView topLeftCell="A94" workbookViewId="0">
      <selection activeCell="H7" sqref="H7:H122"/>
    </sheetView>
  </sheetViews>
  <sheetFormatPr defaultRowHeight="18.75"/>
  <cols>
    <col min="1" max="1" width="8.7109375" style="40" customWidth="1"/>
    <col min="2" max="2" width="8.85546875" style="44" customWidth="1"/>
    <col min="3" max="3" width="23.28515625" style="208" customWidth="1"/>
    <col min="4" max="4" width="33.140625" style="40" customWidth="1"/>
    <col min="5" max="5" width="18.85546875" style="80" customWidth="1"/>
    <col min="6" max="6" width="14.42578125" style="40" customWidth="1"/>
    <col min="7" max="7" width="21.5703125" style="44" customWidth="1"/>
    <col min="8" max="8" width="12.140625" style="44" customWidth="1"/>
    <col min="9" max="9" width="11.85546875" style="44" customWidth="1"/>
    <col min="10" max="10" width="10.42578125" style="56" customWidth="1"/>
    <col min="11" max="11" width="17.7109375" style="44" customWidth="1"/>
    <col min="12" max="12" width="19.7109375" style="40" customWidth="1"/>
    <col min="13" max="13" width="9.7109375" style="40" customWidth="1"/>
    <col min="14" max="14" width="16" style="40" customWidth="1"/>
    <col min="15" max="15" width="37.28515625" style="40" customWidth="1"/>
  </cols>
  <sheetData>
    <row r="1" spans="1:15" s="25" customFormat="1" ht="58.5" customHeight="1">
      <c r="A1" s="36" t="s">
        <v>0</v>
      </c>
      <c r="B1" s="41" t="s">
        <v>1</v>
      </c>
      <c r="C1" s="207" t="s">
        <v>2</v>
      </c>
      <c r="D1" s="36" t="s">
        <v>3</v>
      </c>
      <c r="E1" s="36" t="s">
        <v>4</v>
      </c>
      <c r="F1" s="36" t="s">
        <v>5</v>
      </c>
      <c r="G1" s="41" t="s">
        <v>938</v>
      </c>
      <c r="H1" s="41" t="s">
        <v>937</v>
      </c>
      <c r="I1" s="41" t="s">
        <v>7</v>
      </c>
      <c r="J1" s="51" t="s">
        <v>8</v>
      </c>
      <c r="K1" s="45" t="s">
        <v>9</v>
      </c>
      <c r="L1" s="36" t="s">
        <v>10</v>
      </c>
      <c r="M1" s="260" t="s">
        <v>11</v>
      </c>
      <c r="N1" s="261"/>
      <c r="O1" s="36" t="s">
        <v>12</v>
      </c>
    </row>
    <row r="2" spans="1:15" s="123" customFormat="1" ht="56.25">
      <c r="A2" s="118"/>
      <c r="B2" s="119" t="s">
        <v>333</v>
      </c>
      <c r="C2" s="183" t="s">
        <v>165</v>
      </c>
      <c r="D2" s="132" t="s">
        <v>248</v>
      </c>
      <c r="E2" s="118" t="s">
        <v>331</v>
      </c>
      <c r="F2" s="118" t="s">
        <v>108</v>
      </c>
      <c r="G2" s="120" t="s">
        <v>171</v>
      </c>
      <c r="H2" s="120">
        <v>16</v>
      </c>
      <c r="I2" s="120">
        <v>16</v>
      </c>
      <c r="J2" s="121">
        <v>266</v>
      </c>
      <c r="K2" s="122">
        <f>I2*J2</f>
        <v>4256</v>
      </c>
      <c r="L2" s="118" t="s">
        <v>177</v>
      </c>
      <c r="M2" s="118"/>
      <c r="N2" s="118"/>
      <c r="O2" s="118" t="s">
        <v>255</v>
      </c>
    </row>
    <row r="3" spans="1:15" s="123" customFormat="1" ht="56.25">
      <c r="A3" s="118"/>
      <c r="B3" s="119" t="s">
        <v>333</v>
      </c>
      <c r="C3" s="183" t="s">
        <v>165</v>
      </c>
      <c r="D3" s="132" t="s">
        <v>248</v>
      </c>
      <c r="E3" s="118" t="s">
        <v>336</v>
      </c>
      <c r="F3" s="118" t="s">
        <v>108</v>
      </c>
      <c r="G3" s="120" t="s">
        <v>116</v>
      </c>
      <c r="H3" s="120">
        <v>25</v>
      </c>
      <c r="I3" s="120">
        <v>25</v>
      </c>
      <c r="J3" s="121">
        <v>389</v>
      </c>
      <c r="K3" s="122">
        <f t="shared" ref="K3:K4" si="0">I3*J3</f>
        <v>9725</v>
      </c>
      <c r="L3" s="118" t="s">
        <v>177</v>
      </c>
      <c r="M3" s="118"/>
      <c r="N3" s="118"/>
      <c r="O3" s="118" t="s">
        <v>249</v>
      </c>
    </row>
    <row r="4" spans="1:15" s="123" customFormat="1" ht="56.25">
      <c r="A4" s="118"/>
      <c r="B4" s="119" t="s">
        <v>333</v>
      </c>
      <c r="C4" s="183" t="s">
        <v>165</v>
      </c>
      <c r="D4" s="132" t="s">
        <v>248</v>
      </c>
      <c r="E4" s="118" t="s">
        <v>337</v>
      </c>
      <c r="F4" s="118" t="s">
        <v>108</v>
      </c>
      <c r="G4" s="120" t="s">
        <v>116</v>
      </c>
      <c r="H4" s="120">
        <v>25</v>
      </c>
      <c r="I4" s="120">
        <v>25</v>
      </c>
      <c r="J4" s="121">
        <v>389</v>
      </c>
      <c r="K4" s="122">
        <f t="shared" si="0"/>
        <v>9725</v>
      </c>
      <c r="L4" s="118" t="s">
        <v>177</v>
      </c>
      <c r="M4" s="118"/>
      <c r="N4" s="118"/>
      <c r="O4" s="118" t="s">
        <v>249</v>
      </c>
    </row>
    <row r="5" spans="1:15" s="179" customFormat="1">
      <c r="A5" s="173"/>
      <c r="B5" s="177"/>
      <c r="C5" s="237"/>
      <c r="D5" s="174"/>
      <c r="E5" s="173"/>
      <c r="F5" s="173"/>
      <c r="G5" s="175"/>
      <c r="H5" s="175"/>
      <c r="I5" s="175"/>
      <c r="J5" s="176"/>
      <c r="K5" s="235">
        <f>J5*H5</f>
        <v>0</v>
      </c>
      <c r="L5" s="173"/>
      <c r="M5" s="173"/>
      <c r="N5" s="173"/>
      <c r="O5" s="173"/>
    </row>
    <row r="6" spans="1:15" s="179" customFormat="1">
      <c r="A6" s="173"/>
      <c r="B6" s="177"/>
      <c r="C6" s="237"/>
      <c r="D6" s="174"/>
      <c r="E6" s="173"/>
      <c r="F6" s="173"/>
      <c r="G6" s="175"/>
      <c r="H6" s="175"/>
      <c r="I6" s="175"/>
      <c r="J6" s="176"/>
      <c r="K6" s="235">
        <f>J6*H6</f>
        <v>0</v>
      </c>
      <c r="L6" s="173"/>
      <c r="M6" s="173"/>
      <c r="N6" s="173"/>
      <c r="O6" s="173"/>
    </row>
    <row r="7" spans="1:15">
      <c r="A7" s="35"/>
      <c r="B7" s="42"/>
      <c r="C7" s="198"/>
      <c r="D7" s="35"/>
      <c r="E7" s="35"/>
      <c r="F7" s="35"/>
      <c r="G7" s="43"/>
      <c r="H7" s="47">
        <f>SUM(H2:H6)</f>
        <v>66</v>
      </c>
      <c r="I7" s="47">
        <f>SUM(I2:I6)</f>
        <v>66</v>
      </c>
      <c r="J7" s="48"/>
      <c r="K7" s="48">
        <f>SUM(K2:K6)</f>
        <v>23706</v>
      </c>
      <c r="L7" s="35"/>
      <c r="M7" s="35"/>
      <c r="N7" s="35"/>
      <c r="O7" s="35"/>
    </row>
    <row r="8" spans="1:15" s="123" customFormat="1" ht="37.5">
      <c r="A8" s="118"/>
      <c r="B8" s="119">
        <v>5</v>
      </c>
      <c r="C8" s="183" t="s">
        <v>167</v>
      </c>
      <c r="D8" s="132" t="s">
        <v>169</v>
      </c>
      <c r="E8" s="118" t="s">
        <v>337</v>
      </c>
      <c r="F8" s="118" t="s">
        <v>108</v>
      </c>
      <c r="G8" s="120" t="s">
        <v>936</v>
      </c>
      <c r="H8" s="120">
        <v>15</v>
      </c>
      <c r="I8" s="120">
        <v>15</v>
      </c>
      <c r="J8" s="121">
        <v>212.96</v>
      </c>
      <c r="K8" s="122">
        <f>I8*J8</f>
        <v>3194.4</v>
      </c>
      <c r="L8" s="118" t="s">
        <v>16</v>
      </c>
      <c r="M8" s="118"/>
      <c r="N8" s="118"/>
      <c r="O8" s="118" t="s">
        <v>256</v>
      </c>
    </row>
    <row r="9" spans="1:15" s="123" customFormat="1" ht="37.5">
      <c r="A9" s="118"/>
      <c r="B9" s="119">
        <v>5</v>
      </c>
      <c r="C9" s="183" t="s">
        <v>167</v>
      </c>
      <c r="D9" s="132" t="s">
        <v>169</v>
      </c>
      <c r="E9" s="118" t="s">
        <v>337</v>
      </c>
      <c r="F9" s="118" t="s">
        <v>108</v>
      </c>
      <c r="G9" s="120" t="s">
        <v>116</v>
      </c>
      <c r="H9" s="120">
        <v>5</v>
      </c>
      <c r="I9" s="120">
        <v>5</v>
      </c>
      <c r="J9" s="121">
        <v>266.2</v>
      </c>
      <c r="K9" s="122">
        <f>I9*J9</f>
        <v>1331</v>
      </c>
      <c r="L9" s="118" t="s">
        <v>16</v>
      </c>
      <c r="M9" s="118"/>
      <c r="N9" s="118"/>
      <c r="O9" s="118" t="s">
        <v>257</v>
      </c>
    </row>
    <row r="10" spans="1:15" s="123" customFormat="1" ht="37.5">
      <c r="A10" s="118"/>
      <c r="B10" s="119">
        <v>5</v>
      </c>
      <c r="C10" s="183" t="s">
        <v>167</v>
      </c>
      <c r="D10" s="132" t="s">
        <v>169</v>
      </c>
      <c r="E10" s="118" t="s">
        <v>338</v>
      </c>
      <c r="F10" s="118" t="s">
        <v>108</v>
      </c>
      <c r="G10" s="120" t="s">
        <v>116</v>
      </c>
      <c r="H10" s="120">
        <v>10</v>
      </c>
      <c r="I10" s="120">
        <v>10</v>
      </c>
      <c r="J10" s="121">
        <v>266.2</v>
      </c>
      <c r="K10" s="122">
        <f>I10*J10</f>
        <v>2662</v>
      </c>
      <c r="L10" s="118" t="s">
        <v>16</v>
      </c>
      <c r="M10" s="118"/>
      <c r="N10" s="118"/>
      <c r="O10" s="118" t="s">
        <v>258</v>
      </c>
    </row>
    <row r="11" spans="1:15" s="179" customFormat="1">
      <c r="A11" s="173"/>
      <c r="B11" s="177"/>
      <c r="C11" s="237"/>
      <c r="D11" s="174"/>
      <c r="E11" s="173"/>
      <c r="F11" s="173"/>
      <c r="G11" s="175"/>
      <c r="H11" s="175"/>
      <c r="I11" s="175"/>
      <c r="J11" s="176"/>
      <c r="K11" s="235">
        <f>J11*H11</f>
        <v>0</v>
      </c>
      <c r="L11" s="173"/>
      <c r="M11" s="173"/>
      <c r="N11" s="173"/>
      <c r="O11" s="173"/>
    </row>
    <row r="12" spans="1:15" ht="93.75">
      <c r="A12" s="35"/>
      <c r="B12" s="42">
        <v>5</v>
      </c>
      <c r="C12" s="198" t="s">
        <v>280</v>
      </c>
      <c r="D12" s="35" t="s">
        <v>281</v>
      </c>
      <c r="E12" s="35" t="s">
        <v>359</v>
      </c>
      <c r="F12" s="35" t="s">
        <v>108</v>
      </c>
      <c r="G12" s="43" t="s">
        <v>929</v>
      </c>
      <c r="H12" s="43">
        <v>57</v>
      </c>
      <c r="I12" s="43">
        <v>57</v>
      </c>
      <c r="J12" s="52">
        <v>416.57</v>
      </c>
      <c r="K12" s="46">
        <f>I12*J12</f>
        <v>23744.489999999998</v>
      </c>
      <c r="L12" s="35" t="s">
        <v>16</v>
      </c>
      <c r="M12" s="35"/>
      <c r="N12" s="35"/>
      <c r="O12" s="35" t="s">
        <v>666</v>
      </c>
    </row>
    <row r="13" spans="1:15">
      <c r="A13" s="35"/>
      <c r="B13" s="42"/>
      <c r="C13" s="198"/>
      <c r="D13" s="35"/>
      <c r="E13" s="35"/>
      <c r="F13" s="35"/>
      <c r="G13" s="43"/>
      <c r="H13" s="47">
        <f>SUM(H8:H12)</f>
        <v>87</v>
      </c>
      <c r="I13" s="47">
        <f>SUM(I8:I12)</f>
        <v>87</v>
      </c>
      <c r="J13" s="48"/>
      <c r="K13" s="48">
        <f>SUM(K8:K12)</f>
        <v>30931.89</v>
      </c>
      <c r="L13" s="35"/>
      <c r="M13" s="35"/>
      <c r="N13" s="35"/>
      <c r="O13" s="35"/>
    </row>
    <row r="14" spans="1:15" s="123" customFormat="1" ht="37.5">
      <c r="A14" s="118"/>
      <c r="B14" s="119">
        <v>5</v>
      </c>
      <c r="C14" s="183" t="s">
        <v>252</v>
      </c>
      <c r="D14" s="118" t="s">
        <v>251</v>
      </c>
      <c r="E14" s="118" t="s">
        <v>334</v>
      </c>
      <c r="F14" s="118" t="s">
        <v>108</v>
      </c>
      <c r="G14" s="120" t="s">
        <v>931</v>
      </c>
      <c r="H14" s="120">
        <v>15</v>
      </c>
      <c r="I14" s="120">
        <v>15</v>
      </c>
      <c r="J14" s="121">
        <v>452.3</v>
      </c>
      <c r="K14" s="122">
        <f t="shared" ref="K14:K23" si="1">I14*J14</f>
        <v>6784.5</v>
      </c>
      <c r="L14" s="118" t="s">
        <v>261</v>
      </c>
      <c r="M14" s="118"/>
      <c r="N14" s="118"/>
      <c r="O14" s="118" t="s">
        <v>262</v>
      </c>
    </row>
    <row r="15" spans="1:15" s="123" customFormat="1" ht="37.5">
      <c r="A15" s="118"/>
      <c r="B15" s="119">
        <v>5</v>
      </c>
      <c r="C15" s="183" t="s">
        <v>253</v>
      </c>
      <c r="D15" s="118" t="s">
        <v>251</v>
      </c>
      <c r="E15" s="118" t="s">
        <v>334</v>
      </c>
      <c r="F15" s="118" t="s">
        <v>108</v>
      </c>
      <c r="G15" s="120" t="s">
        <v>931</v>
      </c>
      <c r="H15" s="120">
        <v>15</v>
      </c>
      <c r="I15" s="120"/>
      <c r="J15" s="121"/>
      <c r="K15" s="122">
        <f t="shared" si="1"/>
        <v>0</v>
      </c>
      <c r="L15" s="118" t="s">
        <v>261</v>
      </c>
      <c r="M15" s="118"/>
      <c r="N15" s="118"/>
      <c r="O15" s="118" t="s">
        <v>262</v>
      </c>
    </row>
    <row r="16" spans="1:15" s="123" customFormat="1" ht="37.5">
      <c r="A16" s="118"/>
      <c r="B16" s="119">
        <v>5</v>
      </c>
      <c r="C16" s="183" t="s">
        <v>254</v>
      </c>
      <c r="D16" s="118" t="s">
        <v>251</v>
      </c>
      <c r="E16" s="118" t="s">
        <v>334</v>
      </c>
      <c r="F16" s="118" t="s">
        <v>108</v>
      </c>
      <c r="G16" s="120" t="s">
        <v>931</v>
      </c>
      <c r="H16" s="120">
        <v>15</v>
      </c>
      <c r="I16" s="120"/>
      <c r="J16" s="121"/>
      <c r="K16" s="122">
        <f t="shared" si="1"/>
        <v>0</v>
      </c>
      <c r="L16" s="118" t="s">
        <v>261</v>
      </c>
      <c r="M16" s="118"/>
      <c r="N16" s="118"/>
      <c r="O16" s="118" t="s">
        <v>262</v>
      </c>
    </row>
    <row r="17" spans="1:15" s="123" customFormat="1" ht="37.5">
      <c r="A17" s="118"/>
      <c r="B17" s="119">
        <v>5</v>
      </c>
      <c r="C17" s="183" t="s">
        <v>252</v>
      </c>
      <c r="D17" s="118" t="s">
        <v>251</v>
      </c>
      <c r="E17" s="118" t="s">
        <v>342</v>
      </c>
      <c r="F17" s="118" t="s">
        <v>108</v>
      </c>
      <c r="G17" s="120" t="s">
        <v>116</v>
      </c>
      <c r="H17" s="120">
        <v>15</v>
      </c>
      <c r="I17" s="120">
        <v>15</v>
      </c>
      <c r="J17" s="121">
        <v>497.31</v>
      </c>
      <c r="K17" s="122">
        <f t="shared" si="1"/>
        <v>7459.65</v>
      </c>
      <c r="L17" s="118" t="s">
        <v>261</v>
      </c>
      <c r="M17" s="118"/>
      <c r="N17" s="118"/>
      <c r="O17" s="118" t="s">
        <v>263</v>
      </c>
    </row>
    <row r="18" spans="1:15" s="123" customFormat="1" ht="37.5">
      <c r="A18" s="118"/>
      <c r="B18" s="119">
        <v>5</v>
      </c>
      <c r="C18" s="183" t="s">
        <v>253</v>
      </c>
      <c r="D18" s="118" t="s">
        <v>251</v>
      </c>
      <c r="E18" s="118" t="s">
        <v>342</v>
      </c>
      <c r="F18" s="118" t="s">
        <v>108</v>
      </c>
      <c r="G18" s="120" t="s">
        <v>116</v>
      </c>
      <c r="H18" s="120">
        <v>15</v>
      </c>
      <c r="I18" s="120"/>
      <c r="J18" s="121"/>
      <c r="K18" s="122">
        <f t="shared" si="1"/>
        <v>0</v>
      </c>
      <c r="L18" s="118" t="s">
        <v>261</v>
      </c>
      <c r="M18" s="118"/>
      <c r="N18" s="118"/>
      <c r="O18" s="118" t="s">
        <v>263</v>
      </c>
    </row>
    <row r="19" spans="1:15" s="123" customFormat="1" ht="37.5">
      <c r="A19" s="118"/>
      <c r="B19" s="119">
        <v>5</v>
      </c>
      <c r="C19" s="183" t="s">
        <v>254</v>
      </c>
      <c r="D19" s="118" t="s">
        <v>251</v>
      </c>
      <c r="E19" s="118" t="s">
        <v>342</v>
      </c>
      <c r="F19" s="118" t="s">
        <v>108</v>
      </c>
      <c r="G19" s="120" t="s">
        <v>116</v>
      </c>
      <c r="H19" s="120">
        <v>15</v>
      </c>
      <c r="I19" s="120"/>
      <c r="J19" s="121"/>
      <c r="K19" s="122">
        <f t="shared" si="1"/>
        <v>0</v>
      </c>
      <c r="L19" s="118" t="s">
        <v>261</v>
      </c>
      <c r="M19" s="118"/>
      <c r="N19" s="118"/>
      <c r="O19" s="118" t="s">
        <v>263</v>
      </c>
    </row>
    <row r="20" spans="1:15" s="123" customFormat="1" ht="37.5">
      <c r="A20" s="118"/>
      <c r="B20" s="119">
        <v>5</v>
      </c>
      <c r="C20" s="183" t="s">
        <v>252</v>
      </c>
      <c r="D20" s="118" t="s">
        <v>251</v>
      </c>
      <c r="E20" s="118" t="s">
        <v>339</v>
      </c>
      <c r="F20" s="118" t="s">
        <v>108</v>
      </c>
      <c r="G20" s="120" t="s">
        <v>116</v>
      </c>
      <c r="H20" s="120">
        <v>10</v>
      </c>
      <c r="I20" s="120">
        <v>10</v>
      </c>
      <c r="J20" s="121">
        <v>497.31</v>
      </c>
      <c r="K20" s="122">
        <f t="shared" si="1"/>
        <v>4973.1000000000004</v>
      </c>
      <c r="L20" s="118" t="s">
        <v>261</v>
      </c>
      <c r="M20" s="118"/>
      <c r="N20" s="118"/>
      <c r="O20" s="118" t="s">
        <v>263</v>
      </c>
    </row>
    <row r="21" spans="1:15" s="123" customFormat="1" ht="37.5">
      <c r="A21" s="118"/>
      <c r="B21" s="119">
        <v>5</v>
      </c>
      <c r="C21" s="183" t="s">
        <v>253</v>
      </c>
      <c r="D21" s="118" t="s">
        <v>251</v>
      </c>
      <c r="E21" s="118" t="s">
        <v>339</v>
      </c>
      <c r="F21" s="118" t="s">
        <v>108</v>
      </c>
      <c r="G21" s="120" t="s">
        <v>116</v>
      </c>
      <c r="H21" s="120">
        <v>10</v>
      </c>
      <c r="I21" s="120"/>
      <c r="J21" s="121"/>
      <c r="K21" s="122">
        <f t="shared" si="1"/>
        <v>0</v>
      </c>
      <c r="L21" s="118" t="s">
        <v>261</v>
      </c>
      <c r="M21" s="118"/>
      <c r="N21" s="118"/>
      <c r="O21" s="118" t="s">
        <v>263</v>
      </c>
    </row>
    <row r="22" spans="1:15" s="123" customFormat="1" ht="37.5">
      <c r="A22" s="118"/>
      <c r="B22" s="119">
        <v>5</v>
      </c>
      <c r="C22" s="183" t="s">
        <v>254</v>
      </c>
      <c r="D22" s="118" t="s">
        <v>251</v>
      </c>
      <c r="E22" s="118" t="s">
        <v>339</v>
      </c>
      <c r="F22" s="118" t="s">
        <v>108</v>
      </c>
      <c r="G22" s="120" t="s">
        <v>116</v>
      </c>
      <c r="H22" s="120">
        <v>10</v>
      </c>
      <c r="I22" s="120"/>
      <c r="J22" s="121"/>
      <c r="K22" s="122">
        <f t="shared" si="1"/>
        <v>0</v>
      </c>
      <c r="L22" s="118" t="s">
        <v>261</v>
      </c>
      <c r="M22" s="118"/>
      <c r="N22" s="118"/>
      <c r="O22" s="118" t="s">
        <v>263</v>
      </c>
    </row>
    <row r="23" spans="1:15">
      <c r="A23" s="35"/>
      <c r="B23" s="42"/>
      <c r="C23" s="198"/>
      <c r="D23" s="35"/>
      <c r="E23" s="35"/>
      <c r="F23" s="35"/>
      <c r="G23" s="43"/>
      <c r="H23" s="43"/>
      <c r="I23" s="43"/>
      <c r="J23" s="52"/>
      <c r="K23" s="46">
        <f t="shared" si="1"/>
        <v>0</v>
      </c>
      <c r="L23" s="35"/>
      <c r="M23" s="35"/>
      <c r="N23" s="35"/>
      <c r="O23" s="35"/>
    </row>
    <row r="24" spans="1:15">
      <c r="A24" s="35"/>
      <c r="B24" s="42"/>
      <c r="C24" s="198"/>
      <c r="D24" s="35"/>
      <c r="E24" s="35"/>
      <c r="F24" s="35"/>
      <c r="G24" s="43"/>
      <c r="H24" s="47">
        <f>H14+H15+H16+H17+H18+H19+H20+H21+H22+H23</f>
        <v>120</v>
      </c>
      <c r="I24" s="47">
        <f>I14+I15+I16+I17+I18+I19+I20+I21+I22+I23</f>
        <v>40</v>
      </c>
      <c r="J24" s="53"/>
      <c r="K24" s="48">
        <f>K14+K15+K16+K17+K18+K19+K20+K21+K22+K23</f>
        <v>19217.25</v>
      </c>
      <c r="L24" s="35"/>
      <c r="M24" s="35"/>
      <c r="N24" s="35"/>
      <c r="O24" s="35"/>
    </row>
    <row r="25" spans="1:15" s="123" customFormat="1" ht="56.25">
      <c r="A25" s="118"/>
      <c r="B25" s="119">
        <v>5</v>
      </c>
      <c r="C25" s="183" t="s">
        <v>250</v>
      </c>
      <c r="D25" s="118" t="s">
        <v>276</v>
      </c>
      <c r="E25" s="118" t="s">
        <v>341</v>
      </c>
      <c r="F25" s="118" t="s">
        <v>108</v>
      </c>
      <c r="G25" s="120" t="s">
        <v>171</v>
      </c>
      <c r="H25" s="120">
        <v>15</v>
      </c>
      <c r="I25" s="120">
        <v>15</v>
      </c>
      <c r="J25" s="121">
        <v>143</v>
      </c>
      <c r="K25" s="122">
        <f t="shared" ref="K25:K29" si="2">I25*J25</f>
        <v>2145</v>
      </c>
      <c r="L25" s="118" t="s">
        <v>16</v>
      </c>
      <c r="M25" s="118"/>
      <c r="N25" s="118"/>
      <c r="O25" s="118" t="s">
        <v>265</v>
      </c>
    </row>
    <row r="26" spans="1:15" s="123" customFormat="1" ht="93.75">
      <c r="A26" s="118"/>
      <c r="B26" s="119">
        <v>5</v>
      </c>
      <c r="C26" s="183" t="s">
        <v>154</v>
      </c>
      <c r="D26" s="118" t="s">
        <v>276</v>
      </c>
      <c r="E26" s="118" t="s">
        <v>340</v>
      </c>
      <c r="F26" s="118" t="s">
        <v>108</v>
      </c>
      <c r="G26" s="120" t="s">
        <v>116</v>
      </c>
      <c r="H26" s="120">
        <v>5</v>
      </c>
      <c r="I26" s="120">
        <v>5</v>
      </c>
      <c r="J26" s="121">
        <v>389.4</v>
      </c>
      <c r="K26" s="122">
        <f>J26*I26</f>
        <v>1947</v>
      </c>
      <c r="L26" s="118" t="s">
        <v>16</v>
      </c>
      <c r="M26" s="118"/>
      <c r="N26" s="118"/>
      <c r="O26" s="118" t="s">
        <v>794</v>
      </c>
    </row>
    <row r="27" spans="1:15" s="123" customFormat="1" ht="56.25">
      <c r="A27" s="118"/>
      <c r="B27" s="119">
        <v>5</v>
      </c>
      <c r="C27" s="183" t="s">
        <v>157</v>
      </c>
      <c r="D27" s="118" t="s">
        <v>276</v>
      </c>
      <c r="E27" s="118" t="s">
        <v>340</v>
      </c>
      <c r="F27" s="118" t="s">
        <v>108</v>
      </c>
      <c r="G27" s="120" t="s">
        <v>116</v>
      </c>
      <c r="H27" s="120">
        <v>5</v>
      </c>
      <c r="I27" s="120"/>
      <c r="J27" s="121"/>
      <c r="K27" s="122">
        <f t="shared" si="2"/>
        <v>0</v>
      </c>
      <c r="L27" s="118" t="s">
        <v>16</v>
      </c>
      <c r="M27" s="118"/>
      <c r="N27" s="118"/>
      <c r="O27" s="118" t="s">
        <v>264</v>
      </c>
    </row>
    <row r="28" spans="1:15" s="172" customFormat="1" ht="56.25">
      <c r="A28" s="35"/>
      <c r="B28" s="42">
        <v>5</v>
      </c>
      <c r="C28" s="198" t="s">
        <v>154</v>
      </c>
      <c r="D28" s="35" t="s">
        <v>276</v>
      </c>
      <c r="E28" s="198" t="s">
        <v>962</v>
      </c>
      <c r="F28" s="35" t="s">
        <v>108</v>
      </c>
      <c r="G28" s="43" t="s">
        <v>963</v>
      </c>
      <c r="H28" s="43">
        <v>55</v>
      </c>
      <c r="I28" s="43">
        <v>55</v>
      </c>
      <c r="J28" s="52">
        <v>552.75</v>
      </c>
      <c r="K28" s="46">
        <f t="shared" si="2"/>
        <v>30401.25</v>
      </c>
      <c r="L28" s="35" t="s">
        <v>16</v>
      </c>
      <c r="M28" s="35"/>
      <c r="N28" s="35"/>
      <c r="O28" s="35" t="s">
        <v>964</v>
      </c>
    </row>
    <row r="29" spans="1:15" s="172" customFormat="1" ht="56.25">
      <c r="A29" s="35"/>
      <c r="B29" s="42">
        <v>5</v>
      </c>
      <c r="C29" s="198" t="s">
        <v>157</v>
      </c>
      <c r="D29" s="35" t="s">
        <v>276</v>
      </c>
      <c r="E29" s="198" t="s">
        <v>962</v>
      </c>
      <c r="F29" s="35" t="s">
        <v>108</v>
      </c>
      <c r="G29" s="43" t="s">
        <v>963</v>
      </c>
      <c r="H29" s="43">
        <v>55</v>
      </c>
      <c r="I29" s="43">
        <v>55</v>
      </c>
      <c r="J29" s="52">
        <v>552.75</v>
      </c>
      <c r="K29" s="46">
        <f t="shared" si="2"/>
        <v>30401.25</v>
      </c>
      <c r="L29" s="35" t="s">
        <v>16</v>
      </c>
      <c r="M29" s="35"/>
      <c r="N29" s="35"/>
      <c r="O29" s="35" t="s">
        <v>964</v>
      </c>
    </row>
    <row r="30" spans="1:15" s="179" customFormat="1">
      <c r="A30" s="173"/>
      <c r="B30" s="177"/>
      <c r="C30" s="237"/>
      <c r="D30" s="173"/>
      <c r="E30" s="173"/>
      <c r="F30" s="173"/>
      <c r="G30" s="175"/>
      <c r="H30" s="175"/>
      <c r="I30" s="175"/>
      <c r="J30" s="176"/>
      <c r="K30" s="235">
        <f>J30*H30</f>
        <v>0</v>
      </c>
      <c r="L30" s="173"/>
      <c r="M30" s="173"/>
      <c r="N30" s="173"/>
      <c r="O30" s="173"/>
    </row>
    <row r="31" spans="1:15" s="179" customFormat="1">
      <c r="A31" s="173"/>
      <c r="B31" s="177"/>
      <c r="C31" s="237"/>
      <c r="D31" s="173"/>
      <c r="E31" s="173"/>
      <c r="F31" s="173"/>
      <c r="G31" s="175"/>
      <c r="H31" s="175"/>
      <c r="I31" s="175"/>
      <c r="J31" s="176"/>
      <c r="K31" s="235">
        <f>J31*H31</f>
        <v>0</v>
      </c>
      <c r="L31" s="173"/>
      <c r="M31" s="173"/>
      <c r="N31" s="173"/>
      <c r="O31" s="173"/>
    </row>
    <row r="32" spans="1:15">
      <c r="A32" s="35"/>
      <c r="B32" s="42"/>
      <c r="C32" s="198"/>
      <c r="D32" s="35"/>
      <c r="E32" s="35"/>
      <c r="F32" s="35"/>
      <c r="G32" s="43"/>
      <c r="H32" s="47">
        <f>H25+H26+H27+H28+H29+H30+H31</f>
        <v>135</v>
      </c>
      <c r="I32" s="47">
        <f>I25+I26+I27+I28+I29+I30+I31</f>
        <v>130</v>
      </c>
      <c r="J32" s="48"/>
      <c r="K32" s="48">
        <f>K25+K26+K27+K28+K29+K30+K31</f>
        <v>64894.5</v>
      </c>
      <c r="L32" s="35"/>
      <c r="M32" s="35"/>
      <c r="N32" s="35"/>
      <c r="O32" s="35"/>
    </row>
    <row r="33" spans="1:15" ht="75">
      <c r="A33" s="35" t="s">
        <v>21</v>
      </c>
      <c r="B33" s="42">
        <v>5</v>
      </c>
      <c r="C33" s="198" t="s">
        <v>186</v>
      </c>
      <c r="D33" s="35" t="s">
        <v>259</v>
      </c>
      <c r="E33" s="35" t="s">
        <v>325</v>
      </c>
      <c r="F33" s="35" t="s">
        <v>108</v>
      </c>
      <c r="G33" s="43" t="s">
        <v>172</v>
      </c>
      <c r="H33" s="43">
        <v>4</v>
      </c>
      <c r="I33" s="43">
        <v>4</v>
      </c>
      <c r="J33" s="52">
        <v>473.33</v>
      </c>
      <c r="K33" s="46">
        <f>I33*J33</f>
        <v>1893.32</v>
      </c>
      <c r="L33" s="35" t="s">
        <v>16</v>
      </c>
      <c r="M33" s="35"/>
      <c r="N33" s="35"/>
      <c r="O33" s="35" t="s">
        <v>670</v>
      </c>
    </row>
    <row r="34" spans="1:15">
      <c r="A34" s="35"/>
      <c r="B34" s="42"/>
      <c r="C34" s="198"/>
      <c r="D34" s="35"/>
      <c r="E34" s="35"/>
      <c r="F34" s="35"/>
      <c r="G34" s="43"/>
      <c r="H34" s="43"/>
      <c r="I34" s="43"/>
      <c r="J34" s="52"/>
      <c r="K34" s="46">
        <f>I34*J34</f>
        <v>0</v>
      </c>
      <c r="L34" s="35"/>
      <c r="M34" s="35"/>
      <c r="N34" s="35"/>
      <c r="O34" s="35"/>
    </row>
    <row r="35" spans="1:15">
      <c r="A35" s="35"/>
      <c r="B35" s="42"/>
      <c r="C35" s="198"/>
      <c r="D35" s="35"/>
      <c r="E35" s="35"/>
      <c r="F35" s="35"/>
      <c r="G35" s="43"/>
      <c r="H35" s="43"/>
      <c r="I35" s="43"/>
      <c r="J35" s="52"/>
      <c r="K35" s="46">
        <f>I35*J35</f>
        <v>0</v>
      </c>
      <c r="L35" s="35"/>
      <c r="M35" s="35"/>
      <c r="N35" s="35"/>
      <c r="O35" s="35"/>
    </row>
    <row r="36" spans="1:15">
      <c r="A36" s="35"/>
      <c r="B36" s="42"/>
      <c r="C36" s="198"/>
      <c r="D36" s="35"/>
      <c r="E36" s="35"/>
      <c r="F36" s="35"/>
      <c r="G36" s="43"/>
      <c r="H36" s="47">
        <f>SUM(H33:H35)</f>
        <v>4</v>
      </c>
      <c r="I36" s="47">
        <f>SUM(I33:I35)</f>
        <v>4</v>
      </c>
      <c r="J36" s="48"/>
      <c r="K36" s="48">
        <f>SUM(K33:K35)</f>
        <v>1893.32</v>
      </c>
      <c r="L36" s="35"/>
      <c r="M36" s="35"/>
      <c r="N36" s="35"/>
      <c r="O36" s="35"/>
    </row>
    <row r="37" spans="1:15" s="123" customFormat="1" ht="37.5">
      <c r="A37" s="118"/>
      <c r="B37" s="119">
        <v>5</v>
      </c>
      <c r="C37" s="183" t="s">
        <v>266</v>
      </c>
      <c r="D37" s="118" t="s">
        <v>268</v>
      </c>
      <c r="E37" s="118" t="s">
        <v>332</v>
      </c>
      <c r="F37" s="118" t="s">
        <v>108</v>
      </c>
      <c r="G37" s="120" t="s">
        <v>171</v>
      </c>
      <c r="H37" s="120">
        <v>14</v>
      </c>
      <c r="I37" s="120">
        <v>14</v>
      </c>
      <c r="J37" s="121">
        <v>290.39999999999998</v>
      </c>
      <c r="K37" s="122">
        <f t="shared" ref="K37:K81" si="3">I37*J37</f>
        <v>4065.5999999999995</v>
      </c>
      <c r="L37" s="118" t="s">
        <v>16</v>
      </c>
      <c r="M37" s="118"/>
      <c r="N37" s="118"/>
      <c r="O37" s="118" t="s">
        <v>270</v>
      </c>
    </row>
    <row r="38" spans="1:15" s="123" customFormat="1" ht="37.5">
      <c r="A38" s="118"/>
      <c r="B38" s="119">
        <v>5</v>
      </c>
      <c r="C38" s="183" t="s">
        <v>267</v>
      </c>
      <c r="D38" s="118" t="s">
        <v>269</v>
      </c>
      <c r="E38" s="118" t="s">
        <v>332</v>
      </c>
      <c r="F38" s="118" t="s">
        <v>108</v>
      </c>
      <c r="G38" s="120" t="s">
        <v>171</v>
      </c>
      <c r="H38" s="120">
        <v>14</v>
      </c>
      <c r="I38" s="120"/>
      <c r="J38" s="121"/>
      <c r="K38" s="122">
        <f t="shared" si="3"/>
        <v>0</v>
      </c>
      <c r="L38" s="118" t="s">
        <v>16</v>
      </c>
      <c r="M38" s="118"/>
      <c r="N38" s="118"/>
      <c r="O38" s="118" t="s">
        <v>272</v>
      </c>
    </row>
    <row r="39" spans="1:15" s="123" customFormat="1" ht="37.5">
      <c r="A39" s="118"/>
      <c r="B39" s="119">
        <v>5</v>
      </c>
      <c r="C39" s="183" t="s">
        <v>266</v>
      </c>
      <c r="D39" s="118" t="s">
        <v>278</v>
      </c>
      <c r="E39" s="118" t="s">
        <v>337</v>
      </c>
      <c r="F39" s="118" t="s">
        <v>108</v>
      </c>
      <c r="G39" s="120" t="s">
        <v>116</v>
      </c>
      <c r="H39" s="120">
        <v>27</v>
      </c>
      <c r="I39" s="120">
        <v>27</v>
      </c>
      <c r="J39" s="121">
        <v>441.32</v>
      </c>
      <c r="K39" s="122">
        <f t="shared" si="3"/>
        <v>11915.64</v>
      </c>
      <c r="L39" s="118" t="s">
        <v>16</v>
      </c>
      <c r="M39" s="118"/>
      <c r="N39" s="118"/>
      <c r="O39" s="118" t="s">
        <v>271</v>
      </c>
    </row>
    <row r="40" spans="1:15" s="123" customFormat="1" ht="37.5">
      <c r="A40" s="118"/>
      <c r="B40" s="119">
        <v>5</v>
      </c>
      <c r="C40" s="183" t="s">
        <v>267</v>
      </c>
      <c r="D40" s="118" t="s">
        <v>278</v>
      </c>
      <c r="E40" s="118" t="s">
        <v>337</v>
      </c>
      <c r="F40" s="118" t="s">
        <v>108</v>
      </c>
      <c r="G40" s="120" t="s">
        <v>116</v>
      </c>
      <c r="H40" s="120">
        <v>27</v>
      </c>
      <c r="I40" s="120"/>
      <c r="J40" s="121"/>
      <c r="K40" s="122">
        <f t="shared" si="3"/>
        <v>0</v>
      </c>
      <c r="L40" s="118" t="s">
        <v>16</v>
      </c>
      <c r="M40" s="118"/>
      <c r="N40" s="118"/>
      <c r="O40" s="118" t="s">
        <v>271</v>
      </c>
    </row>
    <row r="41" spans="1:15" s="172" customFormat="1" ht="37.5">
      <c r="A41" s="35"/>
      <c r="B41" s="42">
        <v>5</v>
      </c>
      <c r="C41" s="198" t="s">
        <v>266</v>
      </c>
      <c r="D41" s="35" t="s">
        <v>278</v>
      </c>
      <c r="E41" s="198" t="s">
        <v>962</v>
      </c>
      <c r="F41" s="35" t="s">
        <v>108</v>
      </c>
      <c r="G41" s="43" t="s">
        <v>963</v>
      </c>
      <c r="H41" s="43">
        <v>55</v>
      </c>
      <c r="I41" s="43">
        <v>55</v>
      </c>
      <c r="J41" s="52">
        <v>673.75</v>
      </c>
      <c r="K41" s="46">
        <f t="shared" si="3"/>
        <v>37056.25</v>
      </c>
      <c r="L41" s="35" t="s">
        <v>16</v>
      </c>
      <c r="M41" s="35"/>
      <c r="N41" s="35"/>
      <c r="O41" s="35" t="s">
        <v>964</v>
      </c>
    </row>
    <row r="42" spans="1:15" s="172" customFormat="1" ht="37.5">
      <c r="A42" s="35"/>
      <c r="B42" s="42">
        <v>5</v>
      </c>
      <c r="C42" s="198" t="s">
        <v>267</v>
      </c>
      <c r="D42" s="35" t="s">
        <v>278</v>
      </c>
      <c r="E42" s="198" t="s">
        <v>962</v>
      </c>
      <c r="F42" s="35" t="s">
        <v>108</v>
      </c>
      <c r="G42" s="43" t="s">
        <v>963</v>
      </c>
      <c r="H42" s="43">
        <v>55</v>
      </c>
      <c r="I42" s="43">
        <v>55</v>
      </c>
      <c r="J42" s="52">
        <v>673.75</v>
      </c>
      <c r="K42" s="46">
        <f t="shared" si="3"/>
        <v>37056.25</v>
      </c>
      <c r="L42" s="35" t="s">
        <v>16</v>
      </c>
      <c r="M42" s="35"/>
      <c r="N42" s="35"/>
      <c r="O42" s="35" t="s">
        <v>965</v>
      </c>
    </row>
    <row r="43" spans="1:15" s="179" customFormat="1">
      <c r="A43" s="173"/>
      <c r="B43" s="177"/>
      <c r="C43" s="237"/>
      <c r="D43" s="173"/>
      <c r="E43" s="173"/>
      <c r="F43" s="173"/>
      <c r="G43" s="175"/>
      <c r="H43" s="175"/>
      <c r="I43" s="175"/>
      <c r="J43" s="176"/>
      <c r="K43" s="235">
        <f>J43*H43</f>
        <v>0</v>
      </c>
      <c r="L43" s="173"/>
      <c r="M43" s="173"/>
      <c r="N43" s="173"/>
      <c r="O43" s="173"/>
    </row>
    <row r="44" spans="1:15" s="179" customFormat="1">
      <c r="A44" s="173"/>
      <c r="B44" s="177"/>
      <c r="C44" s="237"/>
      <c r="D44" s="173"/>
      <c r="E44" s="173"/>
      <c r="F44" s="173"/>
      <c r="G44" s="175"/>
      <c r="H44" s="175"/>
      <c r="I44" s="175"/>
      <c r="J44" s="176"/>
      <c r="K44" s="235">
        <f>J44*H44</f>
        <v>0</v>
      </c>
      <c r="L44" s="173"/>
      <c r="M44" s="173"/>
      <c r="N44" s="173"/>
      <c r="O44" s="173"/>
    </row>
    <row r="45" spans="1:15" s="179" customFormat="1">
      <c r="A45" s="173"/>
      <c r="B45" s="177"/>
      <c r="C45" s="237"/>
      <c r="D45" s="173"/>
      <c r="E45" s="173"/>
      <c r="F45" s="173"/>
      <c r="G45" s="175"/>
      <c r="H45" s="175"/>
      <c r="I45" s="175"/>
      <c r="J45" s="176"/>
      <c r="K45" s="235">
        <f>J45*H45</f>
        <v>0</v>
      </c>
      <c r="L45" s="173"/>
      <c r="M45" s="173"/>
      <c r="N45" s="173"/>
      <c r="O45" s="173"/>
    </row>
    <row r="46" spans="1:15" s="179" customFormat="1">
      <c r="A46" s="173"/>
      <c r="B46" s="177"/>
      <c r="C46" s="237"/>
      <c r="D46" s="173"/>
      <c r="E46" s="173"/>
      <c r="F46" s="173"/>
      <c r="G46" s="175"/>
      <c r="H46" s="175"/>
      <c r="I46" s="175"/>
      <c r="J46" s="176"/>
      <c r="K46" s="235">
        <f>J46*H46</f>
        <v>0</v>
      </c>
      <c r="L46" s="173"/>
      <c r="M46" s="173"/>
      <c r="N46" s="173"/>
      <c r="O46" s="173"/>
    </row>
    <row r="47" spans="1:15">
      <c r="A47" s="35"/>
      <c r="B47" s="42"/>
      <c r="C47" s="198"/>
      <c r="D47" s="35"/>
      <c r="E47" s="35"/>
      <c r="F47" s="35"/>
      <c r="G47" s="43"/>
      <c r="H47" s="47">
        <f>H37+H38+H39+H40+H41+H42+H43+H44+H45+H46</f>
        <v>192</v>
      </c>
      <c r="I47" s="47">
        <f>I37+I38+I39+I40+I41+I42+I43+I44+I45+I46</f>
        <v>151</v>
      </c>
      <c r="J47" s="48"/>
      <c r="K47" s="48">
        <f>K37+K38+K39+K40+K41+K42+K43+K44+K45+K46</f>
        <v>90093.739999999991</v>
      </c>
      <c r="L47" s="35"/>
      <c r="M47" s="35"/>
      <c r="N47" s="35"/>
      <c r="O47" s="35"/>
    </row>
    <row r="48" spans="1:15" ht="75">
      <c r="A48" s="35" t="s">
        <v>146</v>
      </c>
      <c r="B48" s="42">
        <v>5</v>
      </c>
      <c r="C48" s="198" t="s">
        <v>184</v>
      </c>
      <c r="D48" s="35" t="s">
        <v>273</v>
      </c>
      <c r="E48" s="35" t="s">
        <v>361</v>
      </c>
      <c r="F48" s="35" t="s">
        <v>108</v>
      </c>
      <c r="G48" s="43" t="s">
        <v>172</v>
      </c>
      <c r="H48" s="43">
        <v>4</v>
      </c>
      <c r="I48" s="43">
        <v>4</v>
      </c>
      <c r="J48" s="52">
        <v>486.75</v>
      </c>
      <c r="K48" s="46">
        <f t="shared" si="3"/>
        <v>1947</v>
      </c>
      <c r="L48" s="35" t="s">
        <v>16</v>
      </c>
      <c r="M48" s="35"/>
      <c r="N48" s="35"/>
      <c r="O48" s="35" t="s">
        <v>674</v>
      </c>
    </row>
    <row r="49" spans="1:15">
      <c r="A49" s="35"/>
      <c r="B49" s="42"/>
      <c r="C49" s="198"/>
      <c r="D49" s="35"/>
      <c r="E49" s="35"/>
      <c r="F49" s="35"/>
      <c r="G49" s="43"/>
      <c r="H49" s="43"/>
      <c r="I49" s="43"/>
      <c r="J49" s="52"/>
      <c r="K49" s="46">
        <f t="shared" si="3"/>
        <v>0</v>
      </c>
      <c r="L49" s="35"/>
      <c r="M49" s="35"/>
      <c r="N49" s="35"/>
      <c r="O49" s="35"/>
    </row>
    <row r="50" spans="1:15">
      <c r="A50" s="35"/>
      <c r="B50" s="42"/>
      <c r="C50" s="198"/>
      <c r="D50" s="35"/>
      <c r="E50" s="35"/>
      <c r="F50" s="35"/>
      <c r="G50" s="43"/>
      <c r="H50" s="43"/>
      <c r="I50" s="43"/>
      <c r="J50" s="52"/>
      <c r="K50" s="46">
        <f t="shared" si="3"/>
        <v>0</v>
      </c>
      <c r="L50" s="35"/>
      <c r="M50" s="35"/>
      <c r="N50" s="35"/>
      <c r="O50" s="35"/>
    </row>
    <row r="51" spans="1:15">
      <c r="A51" s="35"/>
      <c r="B51" s="42"/>
      <c r="C51" s="198"/>
      <c r="D51" s="35"/>
      <c r="E51" s="35"/>
      <c r="F51" s="35"/>
      <c r="G51" s="43"/>
      <c r="H51" s="47">
        <f>SUM(H48:H50)</f>
        <v>4</v>
      </c>
      <c r="I51" s="47">
        <f>SUM(I48:I50)</f>
        <v>4</v>
      </c>
      <c r="J51" s="48"/>
      <c r="K51" s="48">
        <f>SUM(K48:K50)</f>
        <v>1947</v>
      </c>
      <c r="L51" s="35"/>
      <c r="M51" s="35"/>
      <c r="N51" s="35"/>
      <c r="O51" s="35"/>
    </row>
    <row r="52" spans="1:15" s="123" customFormat="1" ht="56.25">
      <c r="A52" s="118"/>
      <c r="B52" s="119">
        <v>5</v>
      </c>
      <c r="C52" s="183" t="s">
        <v>274</v>
      </c>
      <c r="D52" s="118" t="s">
        <v>275</v>
      </c>
      <c r="E52" s="118" t="s">
        <v>342</v>
      </c>
      <c r="F52" s="118" t="s">
        <v>108</v>
      </c>
      <c r="G52" s="120" t="s">
        <v>116</v>
      </c>
      <c r="H52" s="120">
        <v>10</v>
      </c>
      <c r="I52" s="120">
        <v>10</v>
      </c>
      <c r="J52" s="121">
        <v>251.68</v>
      </c>
      <c r="K52" s="122">
        <f>I52*J52</f>
        <v>2516.8000000000002</v>
      </c>
      <c r="L52" s="118" t="s">
        <v>261</v>
      </c>
      <c r="M52" s="118"/>
      <c r="N52" s="118"/>
      <c r="O52" s="118" t="s">
        <v>284</v>
      </c>
    </row>
    <row r="53" spans="1:15" s="123" customFormat="1" ht="56.25">
      <c r="A53" s="118"/>
      <c r="B53" s="119">
        <v>5</v>
      </c>
      <c r="C53" s="183" t="s">
        <v>274</v>
      </c>
      <c r="D53" s="118" t="s">
        <v>275</v>
      </c>
      <c r="E53" s="118" t="s">
        <v>339</v>
      </c>
      <c r="F53" s="118" t="s">
        <v>108</v>
      </c>
      <c r="G53" s="120" t="s">
        <v>116</v>
      </c>
      <c r="H53" s="120">
        <v>45</v>
      </c>
      <c r="I53" s="120">
        <v>45</v>
      </c>
      <c r="J53" s="121">
        <v>251.68</v>
      </c>
      <c r="K53" s="122">
        <f t="shared" ref="K53:K57" si="4">I53*J53</f>
        <v>11325.6</v>
      </c>
      <c r="L53" s="118" t="s">
        <v>261</v>
      </c>
      <c r="M53" s="118"/>
      <c r="N53" s="118"/>
      <c r="O53" s="118" t="s">
        <v>285</v>
      </c>
    </row>
    <row r="54" spans="1:15" s="179" customFormat="1">
      <c r="A54" s="173"/>
      <c r="B54" s="177"/>
      <c r="C54" s="237"/>
      <c r="D54" s="173"/>
      <c r="E54" s="173"/>
      <c r="F54" s="173"/>
      <c r="G54" s="175"/>
      <c r="H54" s="175"/>
      <c r="I54" s="175"/>
      <c r="J54" s="176"/>
      <c r="K54" s="235">
        <f>J54*H54</f>
        <v>0</v>
      </c>
      <c r="L54" s="173"/>
      <c r="M54" s="173"/>
      <c r="N54" s="173"/>
      <c r="O54" s="173"/>
    </row>
    <row r="55" spans="1:15" ht="37.5">
      <c r="A55" s="35"/>
      <c r="B55" s="42">
        <v>5</v>
      </c>
      <c r="C55" s="198" t="s">
        <v>274</v>
      </c>
      <c r="D55" s="35" t="s">
        <v>279</v>
      </c>
      <c r="E55" s="35" t="s">
        <v>360</v>
      </c>
      <c r="F55" s="35" t="s">
        <v>108</v>
      </c>
      <c r="G55" s="43" t="s">
        <v>172</v>
      </c>
      <c r="H55" s="43">
        <v>50</v>
      </c>
      <c r="I55" s="43">
        <v>50</v>
      </c>
      <c r="J55" s="52">
        <v>324</v>
      </c>
      <c r="K55" s="46">
        <f t="shared" ref="K55" si="5">I55*J55</f>
        <v>16200</v>
      </c>
      <c r="L55" s="35" t="s">
        <v>16</v>
      </c>
      <c r="M55" s="35"/>
      <c r="N55" s="35"/>
      <c r="O55" s="35" t="s">
        <v>676</v>
      </c>
    </row>
    <row r="56" spans="1:15" ht="34.5" customHeight="1">
      <c r="A56" s="35" t="s">
        <v>21</v>
      </c>
      <c r="B56" s="42">
        <v>5</v>
      </c>
      <c r="C56" s="198" t="s">
        <v>283</v>
      </c>
      <c r="D56" s="35" t="s">
        <v>282</v>
      </c>
      <c r="E56" s="35" t="s">
        <v>325</v>
      </c>
      <c r="F56" s="35" t="s">
        <v>108</v>
      </c>
      <c r="G56" s="43" t="s">
        <v>172</v>
      </c>
      <c r="H56" s="43">
        <v>4</v>
      </c>
      <c r="I56" s="43">
        <v>4</v>
      </c>
      <c r="J56" s="52">
        <v>486.75</v>
      </c>
      <c r="K56" s="46">
        <f t="shared" si="4"/>
        <v>1947</v>
      </c>
      <c r="L56" s="35" t="s">
        <v>16</v>
      </c>
      <c r="M56" s="35"/>
      <c r="N56" s="35"/>
      <c r="O56" s="35" t="s">
        <v>677</v>
      </c>
    </row>
    <row r="57" spans="1:15">
      <c r="A57" s="35"/>
      <c r="B57" s="42"/>
      <c r="C57" s="198"/>
      <c r="D57" s="35"/>
      <c r="E57" s="35"/>
      <c r="F57" s="35"/>
      <c r="G57" s="43"/>
      <c r="H57" s="43"/>
      <c r="I57" s="43"/>
      <c r="J57" s="52"/>
      <c r="K57" s="46">
        <f t="shared" si="4"/>
        <v>0</v>
      </c>
      <c r="L57" s="35"/>
      <c r="M57" s="35"/>
      <c r="N57" s="35"/>
      <c r="O57" s="35"/>
    </row>
    <row r="58" spans="1:15">
      <c r="A58" s="35"/>
      <c r="B58" s="42"/>
      <c r="C58" s="198"/>
      <c r="D58" s="35"/>
      <c r="E58" s="35"/>
      <c r="F58" s="35"/>
      <c r="G58" s="43"/>
      <c r="H58" s="47">
        <f>SUM(H52:H57)</f>
        <v>109</v>
      </c>
      <c r="I58" s="47">
        <f>SUM(I52:I57)</f>
        <v>109</v>
      </c>
      <c r="J58" s="48"/>
      <c r="K58" s="48">
        <f>SUM(K52:K57)</f>
        <v>31989.4</v>
      </c>
      <c r="L58" s="35"/>
      <c r="M58" s="35"/>
      <c r="N58" s="35"/>
      <c r="O58" s="35"/>
    </row>
    <row r="59" spans="1:15" s="123" customFormat="1" ht="56.25">
      <c r="A59" s="118"/>
      <c r="B59" s="119">
        <v>5</v>
      </c>
      <c r="C59" s="183" t="s">
        <v>286</v>
      </c>
      <c r="D59" s="118" t="s">
        <v>288</v>
      </c>
      <c r="E59" s="118" t="s">
        <v>344</v>
      </c>
      <c r="F59" s="118" t="s">
        <v>108</v>
      </c>
      <c r="G59" s="120" t="s">
        <v>116</v>
      </c>
      <c r="H59" s="120">
        <v>15</v>
      </c>
      <c r="I59" s="120">
        <v>15</v>
      </c>
      <c r="J59" s="121">
        <v>275</v>
      </c>
      <c r="K59" s="122">
        <f t="shared" si="3"/>
        <v>4125</v>
      </c>
      <c r="L59" s="118" t="s">
        <v>295</v>
      </c>
      <c r="M59" s="118"/>
      <c r="N59" s="118"/>
      <c r="O59" s="118" t="s">
        <v>291</v>
      </c>
    </row>
    <row r="60" spans="1:15" s="123" customFormat="1" ht="56.25">
      <c r="A60" s="118"/>
      <c r="B60" s="119">
        <v>5</v>
      </c>
      <c r="C60" s="183" t="s">
        <v>286</v>
      </c>
      <c r="D60" s="118" t="s">
        <v>288</v>
      </c>
      <c r="E60" s="118" t="s">
        <v>343</v>
      </c>
      <c r="F60" s="118" t="s">
        <v>108</v>
      </c>
      <c r="G60" s="120" t="s">
        <v>116</v>
      </c>
      <c r="H60" s="120">
        <v>20</v>
      </c>
      <c r="I60" s="120">
        <v>20</v>
      </c>
      <c r="J60" s="121">
        <v>275</v>
      </c>
      <c r="K60" s="122">
        <f t="shared" si="3"/>
        <v>5500</v>
      </c>
      <c r="L60" s="118" t="s">
        <v>295</v>
      </c>
      <c r="M60" s="118"/>
      <c r="N60" s="118"/>
      <c r="O60" s="118" t="s">
        <v>164</v>
      </c>
    </row>
    <row r="61" spans="1:15" s="179" customFormat="1">
      <c r="A61" s="173"/>
      <c r="B61" s="177"/>
      <c r="C61" s="237"/>
      <c r="D61" s="173"/>
      <c r="E61" s="173"/>
      <c r="F61" s="173"/>
      <c r="G61" s="175"/>
      <c r="H61" s="175"/>
      <c r="I61" s="175"/>
      <c r="J61" s="176"/>
      <c r="K61" s="235">
        <f>J61*H61</f>
        <v>0</v>
      </c>
      <c r="L61" s="173"/>
      <c r="M61" s="173"/>
      <c r="N61" s="173"/>
      <c r="O61" s="173"/>
    </row>
    <row r="62" spans="1:15" s="179" customFormat="1">
      <c r="A62" s="173"/>
      <c r="B62" s="177"/>
      <c r="C62" s="237"/>
      <c r="D62" s="173"/>
      <c r="E62" s="173"/>
      <c r="F62" s="173"/>
      <c r="G62" s="175"/>
      <c r="H62" s="175"/>
      <c r="I62" s="175"/>
      <c r="J62" s="176"/>
      <c r="K62" s="235">
        <f>J62*H62</f>
        <v>0</v>
      </c>
      <c r="L62" s="173"/>
      <c r="M62" s="173"/>
      <c r="N62" s="173"/>
      <c r="O62" s="173"/>
    </row>
    <row r="63" spans="1:15" ht="56.25">
      <c r="A63" s="35"/>
      <c r="B63" s="42">
        <v>5</v>
      </c>
      <c r="C63" s="198" t="s">
        <v>286</v>
      </c>
      <c r="D63" s="35" t="s">
        <v>897</v>
      </c>
      <c r="E63" s="35" t="s">
        <v>951</v>
      </c>
      <c r="F63" s="35" t="s">
        <v>108</v>
      </c>
      <c r="G63" s="43" t="s">
        <v>827</v>
      </c>
      <c r="H63" s="43">
        <v>55</v>
      </c>
      <c r="I63" s="43">
        <v>55</v>
      </c>
      <c r="J63" s="52">
        <v>440</v>
      </c>
      <c r="K63" s="46">
        <f t="shared" si="3"/>
        <v>24200</v>
      </c>
      <c r="L63" s="35" t="s">
        <v>295</v>
      </c>
      <c r="M63" s="35"/>
      <c r="N63" s="35"/>
      <c r="O63" s="35" t="s">
        <v>899</v>
      </c>
    </row>
    <row r="64" spans="1:15">
      <c r="A64" s="35"/>
      <c r="B64" s="42"/>
      <c r="C64" s="198"/>
      <c r="D64" s="35"/>
      <c r="E64" s="35"/>
      <c r="F64" s="35"/>
      <c r="G64" s="43"/>
      <c r="H64" s="47">
        <f>SUM(H59:H63)</f>
        <v>90</v>
      </c>
      <c r="I64" s="47">
        <f>SUM(I59:I63)</f>
        <v>90</v>
      </c>
      <c r="J64" s="48"/>
      <c r="K64" s="48">
        <f>SUM(K59:K63)</f>
        <v>33825</v>
      </c>
      <c r="L64" s="35"/>
      <c r="M64" s="35"/>
      <c r="N64" s="35"/>
      <c r="O64" s="35"/>
    </row>
    <row r="65" spans="1:15" s="123" customFormat="1" ht="37.5">
      <c r="A65" s="118"/>
      <c r="B65" s="119">
        <v>5</v>
      </c>
      <c r="C65" s="183" t="s">
        <v>287</v>
      </c>
      <c r="D65" s="118" t="s">
        <v>289</v>
      </c>
      <c r="E65" s="118" t="s">
        <v>343</v>
      </c>
      <c r="F65" s="118" t="s">
        <v>108</v>
      </c>
      <c r="G65" s="120" t="s">
        <v>116</v>
      </c>
      <c r="H65" s="120">
        <v>20</v>
      </c>
      <c r="I65" s="120">
        <v>20</v>
      </c>
      <c r="J65" s="121">
        <v>245</v>
      </c>
      <c r="K65" s="122">
        <f t="shared" si="3"/>
        <v>4900</v>
      </c>
      <c r="L65" s="118" t="s">
        <v>295</v>
      </c>
      <c r="M65" s="118"/>
      <c r="N65" s="118"/>
      <c r="O65" s="118" t="s">
        <v>293</v>
      </c>
    </row>
    <row r="66" spans="1:15" s="123" customFormat="1" ht="37.5">
      <c r="A66" s="118"/>
      <c r="B66" s="119">
        <v>5</v>
      </c>
      <c r="C66" s="183" t="s">
        <v>287</v>
      </c>
      <c r="D66" s="118" t="s">
        <v>289</v>
      </c>
      <c r="E66" s="118" t="s">
        <v>344</v>
      </c>
      <c r="F66" s="118" t="s">
        <v>108</v>
      </c>
      <c r="G66" s="120" t="s">
        <v>116</v>
      </c>
      <c r="H66" s="120">
        <v>20</v>
      </c>
      <c r="I66" s="120">
        <v>20</v>
      </c>
      <c r="J66" s="121">
        <v>245</v>
      </c>
      <c r="K66" s="122">
        <f t="shared" si="3"/>
        <v>4900</v>
      </c>
      <c r="L66" s="118" t="s">
        <v>295</v>
      </c>
      <c r="M66" s="118"/>
      <c r="N66" s="118"/>
      <c r="O66" s="118" t="s">
        <v>294</v>
      </c>
    </row>
    <row r="67" spans="1:15" s="179" customFormat="1">
      <c r="A67" s="173"/>
      <c r="B67" s="177"/>
      <c r="C67" s="237"/>
      <c r="D67" s="173"/>
      <c r="E67" s="173"/>
      <c r="F67" s="173"/>
      <c r="G67" s="175"/>
      <c r="H67" s="175"/>
      <c r="I67" s="175"/>
      <c r="J67" s="176"/>
      <c r="K67" s="235">
        <f>J67*H67</f>
        <v>0</v>
      </c>
      <c r="L67" s="173"/>
      <c r="M67" s="173"/>
      <c r="N67" s="173"/>
      <c r="O67" s="173"/>
    </row>
    <row r="68" spans="1:15" s="179" customFormat="1">
      <c r="A68" s="173"/>
      <c r="B68" s="177"/>
      <c r="C68" s="237"/>
      <c r="D68" s="238"/>
      <c r="E68" s="173"/>
      <c r="F68" s="173"/>
      <c r="G68" s="175"/>
      <c r="H68" s="175"/>
      <c r="I68" s="175"/>
      <c r="J68" s="176"/>
      <c r="K68" s="235">
        <f>J68*H68</f>
        <v>0</v>
      </c>
      <c r="L68" s="173"/>
      <c r="M68" s="173"/>
      <c r="N68" s="173"/>
      <c r="O68" s="173"/>
    </row>
    <row r="69" spans="1:15">
      <c r="A69" s="35"/>
      <c r="B69" s="42"/>
      <c r="C69" s="198"/>
      <c r="D69" s="35"/>
      <c r="E69" s="35"/>
      <c r="F69" s="35"/>
      <c r="G69" s="43"/>
      <c r="H69" s="43"/>
      <c r="I69" s="43"/>
      <c r="J69" s="52"/>
      <c r="K69" s="46">
        <f t="shared" si="3"/>
        <v>0</v>
      </c>
      <c r="L69" s="35"/>
      <c r="M69" s="35"/>
      <c r="N69" s="35"/>
      <c r="O69" s="35"/>
    </row>
    <row r="70" spans="1:15">
      <c r="A70" s="35"/>
      <c r="B70" s="42"/>
      <c r="C70" s="198"/>
      <c r="D70" s="35"/>
      <c r="E70" s="35"/>
      <c r="F70" s="35"/>
      <c r="G70" s="43"/>
      <c r="H70" s="47">
        <f>SUM(H65:H69)</f>
        <v>40</v>
      </c>
      <c r="I70" s="47">
        <f>SUM(I65:I69)</f>
        <v>40</v>
      </c>
      <c r="J70" s="48"/>
      <c r="K70" s="48">
        <f>SUM(K65:K69)</f>
        <v>9800</v>
      </c>
      <c r="L70" s="35"/>
      <c r="M70" s="35"/>
      <c r="N70" s="35"/>
      <c r="O70" s="35"/>
    </row>
    <row r="71" spans="1:15" s="123" customFormat="1" ht="56.25">
      <c r="A71" s="118"/>
      <c r="B71" s="119">
        <v>5</v>
      </c>
      <c r="C71" s="183" t="s">
        <v>298</v>
      </c>
      <c r="D71" s="118" t="s">
        <v>296</v>
      </c>
      <c r="E71" s="118" t="s">
        <v>335</v>
      </c>
      <c r="F71" s="118" t="s">
        <v>108</v>
      </c>
      <c r="G71" s="120" t="s">
        <v>112</v>
      </c>
      <c r="H71" s="120">
        <v>22</v>
      </c>
      <c r="I71" s="120">
        <v>22</v>
      </c>
      <c r="J71" s="121">
        <v>219.56</v>
      </c>
      <c r="K71" s="122">
        <f t="shared" si="3"/>
        <v>4830.32</v>
      </c>
      <c r="L71" s="118" t="s">
        <v>176</v>
      </c>
      <c r="M71" s="118"/>
      <c r="N71" s="118"/>
      <c r="O71" s="118" t="s">
        <v>305</v>
      </c>
    </row>
    <row r="72" spans="1:15" s="172" customFormat="1" ht="37.5">
      <c r="A72" s="35"/>
      <c r="B72" s="42">
        <v>5</v>
      </c>
      <c r="C72" s="198" t="s">
        <v>405</v>
      </c>
      <c r="D72" s="35" t="s">
        <v>967</v>
      </c>
      <c r="E72" s="35" t="s">
        <v>966</v>
      </c>
      <c r="F72" s="35" t="s">
        <v>108</v>
      </c>
      <c r="G72" s="43" t="s">
        <v>963</v>
      </c>
      <c r="H72" s="43">
        <v>55</v>
      </c>
      <c r="I72" s="43">
        <v>55</v>
      </c>
      <c r="J72" s="52">
        <v>789.25</v>
      </c>
      <c r="K72" s="46">
        <f>J72*H72</f>
        <v>43408.75</v>
      </c>
      <c r="L72" s="35" t="s">
        <v>16</v>
      </c>
      <c r="M72" s="35"/>
      <c r="N72" s="35"/>
      <c r="O72" s="35" t="s">
        <v>964</v>
      </c>
    </row>
    <row r="73" spans="1:15" s="179" customFormat="1">
      <c r="A73" s="173"/>
      <c r="B73" s="177"/>
      <c r="C73" s="237"/>
      <c r="D73" s="173"/>
      <c r="E73" s="173"/>
      <c r="F73" s="173"/>
      <c r="G73" s="175"/>
      <c r="H73" s="175"/>
      <c r="I73" s="175"/>
      <c r="J73" s="176"/>
      <c r="K73" s="235">
        <f>J73*H73</f>
        <v>0</v>
      </c>
      <c r="L73" s="173"/>
      <c r="M73" s="173"/>
      <c r="N73" s="173"/>
      <c r="O73" s="173"/>
    </row>
    <row r="74" spans="1:15" s="179" customFormat="1">
      <c r="A74" s="173"/>
      <c r="B74" s="177"/>
      <c r="C74" s="237"/>
      <c r="D74" s="173"/>
      <c r="E74" s="173"/>
      <c r="F74" s="173"/>
      <c r="G74" s="175"/>
      <c r="H74" s="175"/>
      <c r="I74" s="175"/>
      <c r="J74" s="176"/>
      <c r="K74" s="235">
        <f>J74*H74</f>
        <v>0</v>
      </c>
      <c r="L74" s="173"/>
      <c r="M74" s="173"/>
      <c r="N74" s="173"/>
      <c r="O74" s="173"/>
    </row>
    <row r="75" spans="1:15" s="179" customFormat="1">
      <c r="A75" s="173"/>
      <c r="B75" s="177"/>
      <c r="C75" s="237"/>
      <c r="D75" s="173"/>
      <c r="E75" s="173"/>
      <c r="F75" s="173"/>
      <c r="G75" s="175"/>
      <c r="H75" s="175"/>
      <c r="I75" s="175"/>
      <c r="J75" s="176"/>
      <c r="K75" s="235">
        <f>J75*H75</f>
        <v>0</v>
      </c>
      <c r="L75" s="173"/>
      <c r="M75" s="173"/>
      <c r="N75" s="173"/>
      <c r="O75" s="173"/>
    </row>
    <row r="76" spans="1:15">
      <c r="A76" s="35"/>
      <c r="B76" s="42"/>
      <c r="C76" s="198"/>
      <c r="D76" s="35"/>
      <c r="E76" s="35"/>
      <c r="F76" s="35"/>
      <c r="G76" s="43"/>
      <c r="H76" s="47">
        <f>SUM(H71:H75)</f>
        <v>77</v>
      </c>
      <c r="I76" s="47">
        <f>SUM(I71:I75)</f>
        <v>77</v>
      </c>
      <c r="J76" s="48"/>
      <c r="K76" s="48">
        <f>SUM(K71:K75)</f>
        <v>48239.07</v>
      </c>
      <c r="L76" s="35"/>
      <c r="M76" s="35"/>
      <c r="N76" s="35"/>
      <c r="O76" s="35"/>
    </row>
    <row r="77" spans="1:15" s="179" customFormat="1">
      <c r="A77" s="173"/>
      <c r="B77" s="177"/>
      <c r="C77" s="237"/>
      <c r="D77" s="173"/>
      <c r="E77" s="173"/>
      <c r="F77" s="173"/>
      <c r="G77" s="175"/>
      <c r="H77" s="175"/>
      <c r="I77" s="175"/>
      <c r="J77" s="176"/>
      <c r="K77" s="235">
        <f>J77*H77</f>
        <v>0</v>
      </c>
      <c r="L77" s="173"/>
      <c r="M77" s="173"/>
      <c r="N77" s="173"/>
      <c r="O77" s="173"/>
    </row>
    <row r="78" spans="1:15" ht="37.5">
      <c r="A78" s="35"/>
      <c r="B78" s="199" t="s">
        <v>862</v>
      </c>
      <c r="C78" s="198" t="s">
        <v>865</v>
      </c>
      <c r="D78" s="35" t="s">
        <v>864</v>
      </c>
      <c r="E78" s="28" t="s">
        <v>855</v>
      </c>
      <c r="F78" s="35" t="s">
        <v>108</v>
      </c>
      <c r="G78" s="43" t="s">
        <v>928</v>
      </c>
      <c r="H78" s="43">
        <v>3</v>
      </c>
      <c r="I78" s="43">
        <v>3</v>
      </c>
      <c r="J78" s="52">
        <v>632.65</v>
      </c>
      <c r="K78" s="46">
        <f t="shared" ref="K78" si="6">I78*J78</f>
        <v>1897.9499999999998</v>
      </c>
      <c r="L78" s="35" t="s">
        <v>16</v>
      </c>
      <c r="M78" s="35"/>
      <c r="N78" s="35"/>
      <c r="O78" s="35" t="s">
        <v>863</v>
      </c>
    </row>
    <row r="79" spans="1:15" ht="37.5">
      <c r="A79" s="35"/>
      <c r="B79" s="199" t="s">
        <v>862</v>
      </c>
      <c r="C79" s="198" t="s">
        <v>865</v>
      </c>
      <c r="D79" s="35" t="s">
        <v>864</v>
      </c>
      <c r="E79" s="28" t="s">
        <v>855</v>
      </c>
      <c r="F79" s="35" t="s">
        <v>108</v>
      </c>
      <c r="G79" s="43" t="s">
        <v>928</v>
      </c>
      <c r="H79" s="43">
        <v>47</v>
      </c>
      <c r="I79" s="43">
        <v>47</v>
      </c>
      <c r="J79" s="52">
        <v>632.65</v>
      </c>
      <c r="K79" s="46">
        <f t="shared" ref="K79" si="7">I79*J79</f>
        <v>29734.55</v>
      </c>
      <c r="L79" s="35" t="s">
        <v>16</v>
      </c>
      <c r="M79" s="35"/>
      <c r="N79" s="35"/>
      <c r="O79" s="35" t="s">
        <v>863</v>
      </c>
    </row>
    <row r="80" spans="1:15" ht="75">
      <c r="A80" s="35" t="s">
        <v>21</v>
      </c>
      <c r="B80" s="42">
        <v>5</v>
      </c>
      <c r="C80" s="198" t="s">
        <v>303</v>
      </c>
      <c r="D80" s="35" t="s">
        <v>304</v>
      </c>
      <c r="E80" s="35" t="s">
        <v>325</v>
      </c>
      <c r="F80" s="35" t="s">
        <v>108</v>
      </c>
      <c r="G80" s="43" t="s">
        <v>172</v>
      </c>
      <c r="H80" s="43">
        <v>4</v>
      </c>
      <c r="I80" s="43">
        <v>4</v>
      </c>
      <c r="J80" s="52">
        <v>497.64</v>
      </c>
      <c r="K80" s="46">
        <f t="shared" si="3"/>
        <v>1990.56</v>
      </c>
      <c r="L80" s="35" t="s">
        <v>16</v>
      </c>
      <c r="M80" s="35"/>
      <c r="N80" s="35"/>
      <c r="O80" s="35" t="s">
        <v>683</v>
      </c>
    </row>
    <row r="81" spans="1:15">
      <c r="A81" s="35"/>
      <c r="B81" s="42"/>
      <c r="C81" s="198"/>
      <c r="D81" s="35"/>
      <c r="E81" s="35"/>
      <c r="F81" s="35"/>
      <c r="G81" s="43"/>
      <c r="H81" s="43"/>
      <c r="I81" s="43"/>
      <c r="J81" s="52"/>
      <c r="K81" s="46">
        <f t="shared" si="3"/>
        <v>0</v>
      </c>
      <c r="L81" s="35"/>
      <c r="M81" s="35"/>
      <c r="N81" s="35"/>
      <c r="O81" s="35"/>
    </row>
    <row r="82" spans="1:15">
      <c r="A82" s="35"/>
      <c r="B82" s="42"/>
      <c r="C82" s="198"/>
      <c r="D82" s="35"/>
      <c r="E82" s="35"/>
      <c r="F82" s="35"/>
      <c r="G82" s="43"/>
      <c r="H82" s="47">
        <f>SUM(H77:H81)</f>
        <v>54</v>
      </c>
      <c r="I82" s="47">
        <f>SUM(I77:I81)</f>
        <v>54</v>
      </c>
      <c r="J82" s="48"/>
      <c r="K82" s="48">
        <f>SUM(K77:K81)</f>
        <v>33623.06</v>
      </c>
      <c r="L82" s="35"/>
      <c r="M82" s="35"/>
      <c r="N82" s="35"/>
      <c r="O82" s="35"/>
    </row>
    <row r="83" spans="1:15" s="123" customFormat="1" ht="37.5">
      <c r="A83" s="118"/>
      <c r="B83" s="119">
        <v>5</v>
      </c>
      <c r="C83" s="183" t="s">
        <v>308</v>
      </c>
      <c r="D83" s="118" t="s">
        <v>307</v>
      </c>
      <c r="E83" s="118" t="s">
        <v>346</v>
      </c>
      <c r="F83" s="118" t="s">
        <v>108</v>
      </c>
      <c r="G83" s="120" t="s">
        <v>116</v>
      </c>
      <c r="H83" s="119">
        <v>10</v>
      </c>
      <c r="I83" s="119">
        <v>10</v>
      </c>
      <c r="J83" s="124">
        <v>200</v>
      </c>
      <c r="K83" s="122">
        <f>I83*J83</f>
        <v>2000</v>
      </c>
      <c r="L83" s="118" t="s">
        <v>315</v>
      </c>
      <c r="M83" s="118"/>
      <c r="N83" s="118"/>
      <c r="O83" s="118" t="s">
        <v>684</v>
      </c>
    </row>
    <row r="84" spans="1:15" s="179" customFormat="1">
      <c r="A84" s="173"/>
      <c r="B84" s="177"/>
      <c r="C84" s="237"/>
      <c r="D84" s="173"/>
      <c r="E84" s="173"/>
      <c r="F84" s="173"/>
      <c r="G84" s="175"/>
      <c r="H84" s="177"/>
      <c r="I84" s="177"/>
      <c r="J84" s="236"/>
      <c r="K84" s="235">
        <f>J84*H84</f>
        <v>0</v>
      </c>
      <c r="L84" s="173"/>
      <c r="M84" s="173"/>
      <c r="N84" s="173"/>
      <c r="O84" s="173"/>
    </row>
    <row r="85" spans="1:15" s="179" customFormat="1">
      <c r="A85" s="173"/>
      <c r="B85" s="177"/>
      <c r="C85" s="237"/>
      <c r="D85" s="173"/>
      <c r="E85" s="173"/>
      <c r="F85" s="173"/>
      <c r="G85" s="175"/>
      <c r="H85" s="177"/>
      <c r="I85" s="177"/>
      <c r="J85" s="236"/>
      <c r="K85" s="235">
        <f>J85*H85</f>
        <v>0</v>
      </c>
      <c r="L85" s="173"/>
      <c r="M85" s="173"/>
      <c r="N85" s="173"/>
      <c r="O85" s="173"/>
    </row>
    <row r="86" spans="1:15">
      <c r="A86" s="35"/>
      <c r="B86" s="42"/>
      <c r="C86" s="198"/>
      <c r="D86" s="35"/>
      <c r="E86" s="35"/>
      <c r="F86" s="35"/>
      <c r="G86" s="43"/>
      <c r="H86" s="42"/>
      <c r="I86" s="42"/>
      <c r="J86" s="54"/>
      <c r="K86" s="46">
        <f t="shared" ref="K86" si="8">I86*J86</f>
        <v>0</v>
      </c>
      <c r="L86" s="35"/>
      <c r="M86" s="35"/>
      <c r="N86" s="35"/>
      <c r="O86" s="35"/>
    </row>
    <row r="87" spans="1:15">
      <c r="A87" s="35"/>
      <c r="B87" s="43"/>
      <c r="C87" s="198"/>
      <c r="D87" s="35"/>
      <c r="E87" s="35"/>
      <c r="F87" s="35"/>
      <c r="G87" s="43"/>
      <c r="H87" s="47">
        <f>H83+H84+H85+H86</f>
        <v>10</v>
      </c>
      <c r="I87" s="47">
        <f>I83+I84+I85+I86</f>
        <v>10</v>
      </c>
      <c r="J87" s="48"/>
      <c r="K87" s="48">
        <f>K83+K84+K85+K86</f>
        <v>2000</v>
      </c>
      <c r="L87" s="35"/>
      <c r="M87" s="35"/>
      <c r="N87" s="35"/>
      <c r="O87" s="35"/>
    </row>
    <row r="88" spans="1:15" s="123" customFormat="1" ht="75">
      <c r="A88" s="118"/>
      <c r="B88" s="120">
        <v>5</v>
      </c>
      <c r="C88" s="183" t="s">
        <v>309</v>
      </c>
      <c r="D88" s="118" t="s">
        <v>310</v>
      </c>
      <c r="E88" s="118" t="s">
        <v>347</v>
      </c>
      <c r="F88" s="118" t="s">
        <v>108</v>
      </c>
      <c r="G88" s="120" t="s">
        <v>116</v>
      </c>
      <c r="H88" s="119">
        <v>10</v>
      </c>
      <c r="I88" s="119">
        <v>10</v>
      </c>
      <c r="J88" s="124">
        <v>324.5</v>
      </c>
      <c r="K88" s="122">
        <f>J88*I88</f>
        <v>3245</v>
      </c>
      <c r="L88" s="118" t="s">
        <v>16</v>
      </c>
      <c r="M88" s="118"/>
      <c r="N88" s="118"/>
      <c r="O88" s="118" t="s">
        <v>317</v>
      </c>
    </row>
    <row r="89" spans="1:15" s="123" customFormat="1" ht="75">
      <c r="A89" s="118"/>
      <c r="B89" s="120">
        <v>5</v>
      </c>
      <c r="C89" s="183" t="s">
        <v>309</v>
      </c>
      <c r="D89" s="118" t="s">
        <v>310</v>
      </c>
      <c r="E89" s="118" t="s">
        <v>348</v>
      </c>
      <c r="F89" s="118" t="s">
        <v>108</v>
      </c>
      <c r="G89" s="120" t="s">
        <v>116</v>
      </c>
      <c r="H89" s="119">
        <v>19</v>
      </c>
      <c r="I89" s="119">
        <v>19</v>
      </c>
      <c r="J89" s="124">
        <v>324.5</v>
      </c>
      <c r="K89" s="122">
        <f>J89*I89</f>
        <v>6165.5</v>
      </c>
      <c r="L89" s="118" t="s">
        <v>16</v>
      </c>
      <c r="M89" s="118"/>
      <c r="N89" s="118"/>
      <c r="O89" s="118" t="s">
        <v>317</v>
      </c>
    </row>
    <row r="90" spans="1:15" s="179" customFormat="1">
      <c r="A90" s="173"/>
      <c r="B90" s="175"/>
      <c r="C90" s="237"/>
      <c r="D90" s="173"/>
      <c r="E90" s="173"/>
      <c r="F90" s="173"/>
      <c r="G90" s="175"/>
      <c r="H90" s="177"/>
      <c r="I90" s="177"/>
      <c r="J90" s="236"/>
      <c r="K90" s="235">
        <f>J90*H90</f>
        <v>0</v>
      </c>
      <c r="L90" s="173"/>
      <c r="M90" s="173"/>
      <c r="N90" s="173"/>
      <c r="O90" s="173"/>
    </row>
    <row r="91" spans="1:15">
      <c r="A91" s="35"/>
      <c r="B91" s="43"/>
      <c r="C91" s="198"/>
      <c r="D91" s="35"/>
      <c r="E91" s="35"/>
      <c r="F91" s="35"/>
      <c r="G91" s="43"/>
      <c r="H91" s="42"/>
      <c r="I91" s="42"/>
      <c r="J91" s="54"/>
      <c r="K91" s="46">
        <f t="shared" ref="K91" si="9">J91*I91</f>
        <v>0</v>
      </c>
      <c r="L91" s="35"/>
      <c r="M91" s="35"/>
      <c r="N91" s="35"/>
      <c r="O91" s="35"/>
    </row>
    <row r="92" spans="1:15">
      <c r="A92" s="35"/>
      <c r="B92" s="43"/>
      <c r="C92" s="198"/>
      <c r="D92" s="35"/>
      <c r="E92" s="35"/>
      <c r="F92" s="35"/>
      <c r="G92" s="43"/>
      <c r="H92" s="47">
        <f>H88+H89+H90+H91</f>
        <v>29</v>
      </c>
      <c r="I92" s="47">
        <f>I88+I89+I90+I91</f>
        <v>29</v>
      </c>
      <c r="J92" s="48"/>
      <c r="K92" s="48">
        <f>K88+K89+K90+K91</f>
        <v>9410.5</v>
      </c>
      <c r="L92" s="35"/>
      <c r="M92" s="35"/>
      <c r="N92" s="35"/>
      <c r="O92" s="35"/>
    </row>
    <row r="93" spans="1:15" ht="56.25">
      <c r="A93" s="35"/>
      <c r="B93" s="43">
        <v>5</v>
      </c>
      <c r="C93" s="198" t="s">
        <v>312</v>
      </c>
      <c r="D93" s="35" t="s">
        <v>311</v>
      </c>
      <c r="E93" s="35" t="s">
        <v>362</v>
      </c>
      <c r="F93" s="35" t="s">
        <v>108</v>
      </c>
      <c r="G93" s="43" t="s">
        <v>585</v>
      </c>
      <c r="H93" s="42">
        <v>2</v>
      </c>
      <c r="I93" s="42">
        <v>2</v>
      </c>
      <c r="J93" s="54">
        <v>334</v>
      </c>
      <c r="K93" s="46">
        <f>J93*I93</f>
        <v>668</v>
      </c>
      <c r="L93" s="35" t="s">
        <v>316</v>
      </c>
      <c r="M93" s="35"/>
      <c r="N93" s="35"/>
      <c r="O93" s="35" t="s">
        <v>688</v>
      </c>
    </row>
    <row r="94" spans="1:15" ht="56.25">
      <c r="A94" s="35"/>
      <c r="B94" s="42">
        <v>5</v>
      </c>
      <c r="C94" s="198" t="s">
        <v>313</v>
      </c>
      <c r="D94" s="35" t="s">
        <v>314</v>
      </c>
      <c r="E94" s="35" t="s">
        <v>362</v>
      </c>
      <c r="F94" s="35" t="s">
        <v>108</v>
      </c>
      <c r="G94" s="43" t="s">
        <v>585</v>
      </c>
      <c r="H94" s="42">
        <v>2</v>
      </c>
      <c r="I94" s="42">
        <v>2</v>
      </c>
      <c r="J94" s="54">
        <v>334</v>
      </c>
      <c r="K94" s="46">
        <f t="shared" ref="K94:K97" si="10">J94*I94</f>
        <v>668</v>
      </c>
      <c r="L94" s="35" t="s">
        <v>316</v>
      </c>
      <c r="M94" s="35"/>
      <c r="N94" s="35"/>
      <c r="O94" s="35" t="s">
        <v>688</v>
      </c>
    </row>
    <row r="95" spans="1:15">
      <c r="A95" s="35"/>
      <c r="B95" s="43"/>
      <c r="C95" s="198"/>
      <c r="D95" s="35"/>
      <c r="E95" s="35"/>
      <c r="F95" s="35"/>
      <c r="G95" s="43"/>
      <c r="H95" s="42"/>
      <c r="I95" s="42"/>
      <c r="J95" s="54"/>
      <c r="K95" s="46">
        <f t="shared" si="10"/>
        <v>0</v>
      </c>
      <c r="L95" s="35"/>
      <c r="M95" s="35"/>
      <c r="N95" s="35"/>
      <c r="O95" s="35"/>
    </row>
    <row r="96" spans="1:15">
      <c r="A96" s="35"/>
      <c r="B96" s="43"/>
      <c r="C96" s="198"/>
      <c r="D96" s="35"/>
      <c r="E96" s="35"/>
      <c r="F96" s="35"/>
      <c r="G96" s="43"/>
      <c r="H96" s="42"/>
      <c r="I96" s="42"/>
      <c r="J96" s="54"/>
      <c r="K96" s="46">
        <f t="shared" si="10"/>
        <v>0</v>
      </c>
      <c r="L96" s="35"/>
      <c r="M96" s="35"/>
      <c r="N96" s="35"/>
      <c r="O96" s="35"/>
    </row>
    <row r="97" spans="1:15">
      <c r="A97" s="35"/>
      <c r="B97" s="43"/>
      <c r="C97" s="198"/>
      <c r="D97" s="35"/>
      <c r="E97" s="35"/>
      <c r="F97" s="35"/>
      <c r="G97" s="43"/>
      <c r="H97" s="42"/>
      <c r="I97" s="42"/>
      <c r="J97" s="54"/>
      <c r="K97" s="46">
        <f t="shared" si="10"/>
        <v>0</v>
      </c>
      <c r="L97" s="35"/>
      <c r="M97" s="35"/>
      <c r="N97" s="35"/>
      <c r="O97" s="35"/>
    </row>
    <row r="98" spans="1:15">
      <c r="A98" s="35"/>
      <c r="B98" s="43"/>
      <c r="C98" s="198"/>
      <c r="D98" s="35"/>
      <c r="E98" s="35"/>
      <c r="F98" s="35"/>
      <c r="G98" s="43"/>
      <c r="H98" s="47">
        <f>SUM(H93:H97)</f>
        <v>4</v>
      </c>
      <c r="I98" s="47">
        <f>SUM(I93:I97)</f>
        <v>4</v>
      </c>
      <c r="J98" s="48"/>
      <c r="K98" s="48">
        <f>SUM(K93:K97)</f>
        <v>1336</v>
      </c>
      <c r="L98" s="35"/>
      <c r="M98" s="35"/>
      <c r="N98" s="35"/>
      <c r="O98" s="35"/>
    </row>
    <row r="99" spans="1:15" ht="75">
      <c r="A99" s="113"/>
      <c r="B99" s="43">
        <v>5.6</v>
      </c>
      <c r="C99" s="198" t="s">
        <v>901</v>
      </c>
      <c r="D99" s="35" t="s">
        <v>902</v>
      </c>
      <c r="E99" s="35" t="s">
        <v>960</v>
      </c>
      <c r="F99" s="35" t="s">
        <v>108</v>
      </c>
      <c r="G99" s="43" t="s">
        <v>961</v>
      </c>
      <c r="H99" s="42">
        <v>80</v>
      </c>
      <c r="I99" s="42">
        <v>80</v>
      </c>
      <c r="J99" s="54">
        <v>262.45999999999998</v>
      </c>
      <c r="K99" s="46">
        <f t="shared" ref="K99" si="11">J99*I99</f>
        <v>20996.799999999999</v>
      </c>
      <c r="L99" s="35" t="s">
        <v>16</v>
      </c>
      <c r="M99" s="35"/>
      <c r="N99" s="35"/>
      <c r="O99" s="35" t="s">
        <v>906</v>
      </c>
    </row>
    <row r="100" spans="1:15">
      <c r="A100" s="35"/>
      <c r="B100" s="43"/>
      <c r="C100" s="198"/>
      <c r="D100" s="35"/>
      <c r="E100" s="35"/>
      <c r="F100" s="35"/>
      <c r="G100" s="43"/>
      <c r="H100" s="42"/>
      <c r="I100" s="42"/>
      <c r="J100" s="54"/>
      <c r="K100" s="46">
        <f t="shared" ref="K100:K103" si="12">J100*I100</f>
        <v>0</v>
      </c>
      <c r="L100" s="35"/>
      <c r="M100" s="35"/>
      <c r="N100" s="35"/>
      <c r="O100" s="35"/>
    </row>
    <row r="101" spans="1:15">
      <c r="A101" s="35"/>
      <c r="B101" s="43"/>
      <c r="C101" s="198"/>
      <c r="D101" s="35"/>
      <c r="E101" s="35"/>
      <c r="F101" s="35"/>
      <c r="G101" s="43"/>
      <c r="H101" s="42"/>
      <c r="I101" s="42"/>
      <c r="J101" s="54"/>
      <c r="K101" s="46">
        <f t="shared" si="12"/>
        <v>0</v>
      </c>
      <c r="L101" s="35"/>
      <c r="M101" s="35"/>
      <c r="N101" s="35"/>
      <c r="O101" s="35"/>
    </row>
    <row r="102" spans="1:15">
      <c r="A102" s="35"/>
      <c r="B102" s="43"/>
      <c r="C102" s="198"/>
      <c r="D102" s="35"/>
      <c r="E102" s="35"/>
      <c r="F102" s="35"/>
      <c r="G102" s="43"/>
      <c r="H102" s="42"/>
      <c r="I102" s="42"/>
      <c r="J102" s="54"/>
      <c r="K102" s="46">
        <f t="shared" si="12"/>
        <v>0</v>
      </c>
      <c r="L102" s="35"/>
      <c r="M102" s="35"/>
      <c r="N102" s="35"/>
      <c r="O102" s="35"/>
    </row>
    <row r="103" spans="1:15">
      <c r="A103" s="35"/>
      <c r="B103" s="43"/>
      <c r="C103" s="198"/>
      <c r="D103" s="35"/>
      <c r="E103" s="35"/>
      <c r="F103" s="35"/>
      <c r="G103" s="43"/>
      <c r="H103" s="42"/>
      <c r="I103" s="42"/>
      <c r="J103" s="54"/>
      <c r="K103" s="46">
        <f t="shared" si="12"/>
        <v>0</v>
      </c>
      <c r="L103" s="35"/>
      <c r="M103" s="35"/>
      <c r="N103" s="35"/>
      <c r="O103" s="35"/>
    </row>
    <row r="104" spans="1:15">
      <c r="A104" s="35"/>
      <c r="B104" s="43"/>
      <c r="C104" s="198"/>
      <c r="D104" s="35"/>
      <c r="E104" s="35"/>
      <c r="F104" s="35"/>
      <c r="G104" s="43"/>
      <c r="H104" s="47">
        <f>SUM(H99:H103)</f>
        <v>80</v>
      </c>
      <c r="I104" s="47">
        <f>SUM(I99:I103)</f>
        <v>80</v>
      </c>
      <c r="J104" s="48"/>
      <c r="K104" s="48">
        <f>SUM(K99:K103)</f>
        <v>20996.799999999999</v>
      </c>
      <c r="L104" s="35"/>
      <c r="M104" s="35"/>
      <c r="N104" s="35"/>
      <c r="O104" s="35"/>
    </row>
    <row r="105" spans="1:15">
      <c r="A105" s="35"/>
      <c r="B105" s="43">
        <v>5</v>
      </c>
      <c r="C105" s="198"/>
      <c r="D105" s="35"/>
      <c r="E105" s="35"/>
      <c r="F105" s="35"/>
      <c r="G105" s="43"/>
      <c r="H105" s="42"/>
      <c r="I105" s="42"/>
      <c r="J105" s="54"/>
      <c r="K105" s="46">
        <f>J105*I105</f>
        <v>0</v>
      </c>
      <c r="L105" s="35"/>
      <c r="M105" s="35"/>
      <c r="N105" s="35"/>
      <c r="O105" s="35"/>
    </row>
    <row r="106" spans="1:15">
      <c r="A106" s="35"/>
      <c r="B106" s="43"/>
      <c r="C106" s="198"/>
      <c r="D106" s="35"/>
      <c r="E106" s="35"/>
      <c r="F106" s="35"/>
      <c r="G106" s="43"/>
      <c r="H106" s="42"/>
      <c r="I106" s="42"/>
      <c r="J106" s="54"/>
      <c r="K106" s="46">
        <f t="shared" ref="K106:K109" si="13">J106*I106</f>
        <v>0</v>
      </c>
      <c r="L106" s="35"/>
      <c r="M106" s="35"/>
      <c r="N106" s="35"/>
      <c r="O106" s="35"/>
    </row>
    <row r="107" spans="1:15">
      <c r="A107" s="35"/>
      <c r="B107" s="43"/>
      <c r="C107" s="198"/>
      <c r="D107" s="35"/>
      <c r="E107" s="35"/>
      <c r="F107" s="35"/>
      <c r="G107" s="43"/>
      <c r="H107" s="42"/>
      <c r="I107" s="42"/>
      <c r="J107" s="54"/>
      <c r="K107" s="46">
        <f t="shared" si="13"/>
        <v>0</v>
      </c>
      <c r="L107" s="35"/>
      <c r="M107" s="35"/>
      <c r="N107" s="35"/>
      <c r="O107" s="35"/>
    </row>
    <row r="108" spans="1:15">
      <c r="A108" s="35"/>
      <c r="B108" s="43"/>
      <c r="C108" s="198"/>
      <c r="D108" s="35"/>
      <c r="E108" s="35"/>
      <c r="F108" s="35"/>
      <c r="G108" s="43"/>
      <c r="H108" s="42"/>
      <c r="I108" s="42"/>
      <c r="J108" s="54"/>
      <c r="K108" s="46">
        <f t="shared" si="13"/>
        <v>0</v>
      </c>
      <c r="L108" s="35"/>
      <c r="M108" s="35"/>
      <c r="N108" s="35"/>
      <c r="O108" s="35"/>
    </row>
    <row r="109" spans="1:15">
      <c r="A109" s="35"/>
      <c r="B109" s="43"/>
      <c r="C109" s="198"/>
      <c r="D109" s="35"/>
      <c r="E109" s="35"/>
      <c r="F109" s="35"/>
      <c r="G109" s="43"/>
      <c r="H109" s="42"/>
      <c r="I109" s="42"/>
      <c r="J109" s="54"/>
      <c r="K109" s="46">
        <f t="shared" si="13"/>
        <v>0</v>
      </c>
      <c r="L109" s="35"/>
      <c r="M109" s="35"/>
      <c r="N109" s="35"/>
      <c r="O109" s="35"/>
    </row>
    <row r="110" spans="1:15">
      <c r="A110" s="35"/>
      <c r="B110" s="43"/>
      <c r="C110" s="198"/>
      <c r="D110" s="35"/>
      <c r="E110" s="35"/>
      <c r="F110" s="35"/>
      <c r="G110" s="43"/>
      <c r="H110" s="47">
        <f>SUM(H105:H109)</f>
        <v>0</v>
      </c>
      <c r="I110" s="47">
        <f>SUM(I105:I109)</f>
        <v>0</v>
      </c>
      <c r="J110" s="48"/>
      <c r="K110" s="48">
        <f>SUM(K105:K109)</f>
        <v>0</v>
      </c>
      <c r="L110" s="35"/>
      <c r="M110" s="35"/>
      <c r="N110" s="35"/>
      <c r="O110" s="35"/>
    </row>
    <row r="111" spans="1:15">
      <c r="A111" s="35"/>
      <c r="B111" s="43">
        <v>5</v>
      </c>
      <c r="C111" s="198"/>
      <c r="D111" s="35"/>
      <c r="E111" s="35"/>
      <c r="F111" s="35"/>
      <c r="G111" s="43"/>
      <c r="H111" s="42"/>
      <c r="I111" s="42"/>
      <c r="J111" s="54"/>
      <c r="K111" s="46">
        <f>J111*I111</f>
        <v>0</v>
      </c>
      <c r="L111" s="35"/>
      <c r="M111" s="35"/>
      <c r="N111" s="35"/>
      <c r="O111" s="35"/>
    </row>
    <row r="112" spans="1:15">
      <c r="A112" s="35"/>
      <c r="B112" s="43"/>
      <c r="C112" s="198"/>
      <c r="D112" s="35"/>
      <c r="E112" s="35"/>
      <c r="F112" s="35"/>
      <c r="G112" s="43"/>
      <c r="H112" s="42"/>
      <c r="I112" s="42"/>
      <c r="J112" s="54"/>
      <c r="K112" s="46">
        <f t="shared" ref="K112:K115" si="14">J112*I112</f>
        <v>0</v>
      </c>
      <c r="L112" s="35"/>
      <c r="M112" s="35"/>
      <c r="N112" s="35"/>
      <c r="O112" s="35"/>
    </row>
    <row r="113" spans="1:15">
      <c r="A113" s="35"/>
      <c r="B113" s="43"/>
      <c r="C113" s="198"/>
      <c r="D113" s="35"/>
      <c r="E113" s="35"/>
      <c r="F113" s="35"/>
      <c r="G113" s="43"/>
      <c r="H113" s="42"/>
      <c r="I113" s="42"/>
      <c r="J113" s="54"/>
      <c r="K113" s="46">
        <f t="shared" si="14"/>
        <v>0</v>
      </c>
      <c r="L113" s="35"/>
      <c r="M113" s="35"/>
      <c r="N113" s="35"/>
      <c r="O113" s="35"/>
    </row>
    <row r="114" spans="1:15">
      <c r="A114" s="35"/>
      <c r="B114" s="43"/>
      <c r="C114" s="198"/>
      <c r="D114" s="35"/>
      <c r="E114" s="35"/>
      <c r="F114" s="35"/>
      <c r="G114" s="43"/>
      <c r="H114" s="42"/>
      <c r="I114" s="42"/>
      <c r="J114" s="54"/>
      <c r="K114" s="46">
        <f t="shared" si="14"/>
        <v>0</v>
      </c>
      <c r="L114" s="35"/>
      <c r="M114" s="35"/>
      <c r="N114" s="35"/>
      <c r="O114" s="35"/>
    </row>
    <row r="115" spans="1:15">
      <c r="A115" s="35"/>
      <c r="B115" s="43"/>
      <c r="C115" s="198"/>
      <c r="D115" s="35"/>
      <c r="E115" s="35"/>
      <c r="F115" s="35"/>
      <c r="G115" s="43"/>
      <c r="H115" s="42"/>
      <c r="I115" s="42"/>
      <c r="J115" s="54"/>
      <c r="K115" s="46">
        <f t="shared" si="14"/>
        <v>0</v>
      </c>
      <c r="L115" s="35"/>
      <c r="M115" s="35"/>
      <c r="N115" s="35"/>
      <c r="O115" s="35"/>
    </row>
    <row r="116" spans="1:15">
      <c r="A116" s="35"/>
      <c r="B116" s="43"/>
      <c r="C116" s="198"/>
      <c r="D116" s="35"/>
      <c r="E116" s="35"/>
      <c r="F116" s="35"/>
      <c r="G116" s="43"/>
      <c r="H116" s="47">
        <f>SUM(H111:H115)</f>
        <v>0</v>
      </c>
      <c r="I116" s="47">
        <f>SUM(I111:I115)</f>
        <v>0</v>
      </c>
      <c r="J116" s="48"/>
      <c r="K116" s="48">
        <f>SUM(K111:K115)</f>
        <v>0</v>
      </c>
      <c r="L116" s="35"/>
      <c r="M116" s="35"/>
      <c r="N116" s="35"/>
      <c r="O116" s="35"/>
    </row>
    <row r="117" spans="1:15">
      <c r="A117" s="35"/>
      <c r="B117" s="43">
        <v>5</v>
      </c>
      <c r="C117" s="198"/>
      <c r="D117" s="35"/>
      <c r="E117" s="35"/>
      <c r="F117" s="35"/>
      <c r="G117" s="43"/>
      <c r="H117" s="42"/>
      <c r="I117" s="42"/>
      <c r="J117" s="54"/>
      <c r="K117" s="46">
        <f>J117*I117</f>
        <v>0</v>
      </c>
      <c r="L117" s="35"/>
      <c r="M117" s="35"/>
      <c r="N117" s="35"/>
      <c r="O117" s="35"/>
    </row>
    <row r="118" spans="1:15">
      <c r="A118" s="35"/>
      <c r="B118" s="43"/>
      <c r="C118" s="198"/>
      <c r="D118" s="35"/>
      <c r="E118" s="35"/>
      <c r="F118" s="35"/>
      <c r="G118" s="43"/>
      <c r="H118" s="42"/>
      <c r="I118" s="42"/>
      <c r="J118" s="54"/>
      <c r="K118" s="46">
        <f t="shared" ref="K118:K121" si="15">J118*I118</f>
        <v>0</v>
      </c>
      <c r="L118" s="35"/>
      <c r="M118" s="35"/>
      <c r="N118" s="35"/>
      <c r="O118" s="35"/>
    </row>
    <row r="119" spans="1:15">
      <c r="A119" s="35"/>
      <c r="B119" s="43"/>
      <c r="C119" s="198"/>
      <c r="D119" s="35"/>
      <c r="E119" s="35"/>
      <c r="F119" s="35"/>
      <c r="G119" s="43"/>
      <c r="H119" s="42"/>
      <c r="I119" s="42"/>
      <c r="J119" s="54"/>
      <c r="K119" s="46">
        <f t="shared" si="15"/>
        <v>0</v>
      </c>
      <c r="L119" s="35"/>
      <c r="M119" s="35"/>
      <c r="N119" s="35"/>
      <c r="O119" s="35"/>
    </row>
    <row r="120" spans="1:15">
      <c r="A120" s="35"/>
      <c r="B120" s="43"/>
      <c r="C120" s="198"/>
      <c r="D120" s="35"/>
      <c r="E120" s="35"/>
      <c r="F120" s="35"/>
      <c r="G120" s="43"/>
      <c r="H120" s="42"/>
      <c r="I120" s="42"/>
      <c r="J120" s="54"/>
      <c r="K120" s="46">
        <f t="shared" si="15"/>
        <v>0</v>
      </c>
      <c r="L120" s="35"/>
      <c r="M120" s="35"/>
      <c r="N120" s="35"/>
      <c r="O120" s="35"/>
    </row>
    <row r="121" spans="1:15">
      <c r="A121" s="35"/>
      <c r="B121" s="43"/>
      <c r="C121" s="198"/>
      <c r="D121" s="35"/>
      <c r="E121" s="35"/>
      <c r="F121" s="35"/>
      <c r="G121" s="43"/>
      <c r="H121" s="42"/>
      <c r="I121" s="42"/>
      <c r="J121" s="54"/>
      <c r="K121" s="46">
        <f t="shared" si="15"/>
        <v>0</v>
      </c>
      <c r="L121" s="35"/>
      <c r="M121" s="35"/>
      <c r="N121" s="35"/>
      <c r="O121" s="35"/>
    </row>
    <row r="122" spans="1:15">
      <c r="A122" s="35"/>
      <c r="B122" s="43"/>
      <c r="C122" s="198"/>
      <c r="D122" s="35"/>
      <c r="E122" s="35"/>
      <c r="F122" s="35"/>
      <c r="G122" s="43"/>
      <c r="H122" s="47">
        <f>SUM(H117:H121)</f>
        <v>0</v>
      </c>
      <c r="I122" s="47">
        <f>SUM(I117:I121)</f>
        <v>0</v>
      </c>
      <c r="J122" s="48"/>
      <c r="K122" s="48">
        <f>SUM(K117:K121)</f>
        <v>0</v>
      </c>
      <c r="L122" s="35"/>
      <c r="M122" s="35"/>
      <c r="N122" s="35"/>
      <c r="O122" s="35"/>
    </row>
    <row r="123" spans="1:15">
      <c r="A123" s="37" t="s">
        <v>54</v>
      </c>
      <c r="B123" s="262" t="s">
        <v>57</v>
      </c>
      <c r="C123" s="262"/>
      <c r="D123" s="263" t="s">
        <v>56</v>
      </c>
      <c r="E123" s="264"/>
      <c r="F123" s="264"/>
      <c r="G123" s="265"/>
      <c r="H123" s="49">
        <f>H7+H13+H24+H32+H36+H47+H51+H58+H64+H70+H76+H82+H87+H92+H98+H104+H110+H116+H122</f>
        <v>1101</v>
      </c>
      <c r="I123" s="49">
        <f>I7+I13+I24+I32+I36+I47+I51+I58+I64+I70+I76+I82+I87+I92+I98+I104+I110+I116+I122</f>
        <v>975</v>
      </c>
      <c r="J123" s="55"/>
      <c r="K123" s="50">
        <f>K7+K13+K24+K32+K36+K47+K51+K58+K64+K70+K76+K82+K87+K92+K98+K104+K110+K116+K122</f>
        <v>423903.53</v>
      </c>
      <c r="L123" s="35"/>
      <c r="M123" s="39">
        <f>SUM(M2:M122)</f>
        <v>0</v>
      </c>
      <c r="N123" s="39">
        <f>SUM(N2:N122)</f>
        <v>0</v>
      </c>
      <c r="O123" s="35"/>
    </row>
  </sheetData>
  <autoFilter ref="C1:O123">
    <filterColumn colId="10" showButton="0"/>
  </autoFilter>
  <mergeCells count="3">
    <mergeCell ref="M1:N1"/>
    <mergeCell ref="B123:C123"/>
    <mergeCell ref="D123:G123"/>
  </mergeCells>
  <pageMargins left="0.7" right="0.7" top="0.75" bottom="0.75" header="0.3" footer="0.3"/>
  <pageSetup paperSize="9" orientation="portrait" verticalDpi="0" r:id="rId1"/>
  <ignoredErrors>
    <ignoredError sqref="K36 K24:K26 K11:K13 K51:K58 K64:K76 K82 K90:K92 K98 K104:K1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35"/>
  <sheetViews>
    <sheetView topLeftCell="C100" workbookViewId="0">
      <selection activeCell="H7" sqref="H7:H136"/>
    </sheetView>
  </sheetViews>
  <sheetFormatPr defaultRowHeight="15"/>
  <cols>
    <col min="1" max="1" width="7.42578125" customWidth="1"/>
    <col min="2" max="2" width="11" customWidth="1"/>
    <col min="3" max="3" width="26.5703125" customWidth="1"/>
    <col min="4" max="4" width="26.7109375" customWidth="1"/>
    <col min="5" max="5" width="20.5703125" customWidth="1"/>
    <col min="6" max="6" width="14.42578125" customWidth="1"/>
    <col min="7" max="7" width="17.28515625" customWidth="1"/>
    <col min="8" max="8" width="10.5703125" customWidth="1"/>
    <col min="9" max="9" width="11" customWidth="1"/>
    <col min="10" max="10" width="10.42578125" customWidth="1"/>
    <col min="11" max="11" width="15.28515625" customWidth="1"/>
    <col min="12" max="12" width="20.85546875" customWidth="1"/>
    <col min="13" max="13" width="14.5703125" customWidth="1"/>
    <col min="14" max="14" width="13.140625" customWidth="1"/>
    <col min="15" max="15" width="30.140625" customWidth="1"/>
  </cols>
  <sheetData>
    <row r="1" spans="1:15" s="25" customFormat="1" ht="58.5" customHeight="1">
      <c r="A1" s="36" t="s">
        <v>0</v>
      </c>
      <c r="B1" s="41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41" t="s">
        <v>930</v>
      </c>
      <c r="H1" s="41" t="s">
        <v>6</v>
      </c>
      <c r="I1" s="41" t="s">
        <v>7</v>
      </c>
      <c r="J1" s="51" t="s">
        <v>8</v>
      </c>
      <c r="K1" s="45" t="s">
        <v>9</v>
      </c>
      <c r="L1" s="36" t="s">
        <v>10</v>
      </c>
      <c r="M1" s="266" t="s">
        <v>11</v>
      </c>
      <c r="N1" s="266"/>
      <c r="O1" s="36" t="s">
        <v>12</v>
      </c>
    </row>
    <row r="2" spans="1:15" s="179" customFormat="1" ht="18.75">
      <c r="A2" s="173"/>
      <c r="B2" s="177"/>
      <c r="C2" s="173"/>
      <c r="D2" s="174"/>
      <c r="E2" s="173"/>
      <c r="F2" s="173"/>
      <c r="G2" s="175"/>
      <c r="H2" s="175"/>
      <c r="I2" s="175"/>
      <c r="J2" s="176"/>
      <c r="K2" s="235">
        <f>-J2*H2</f>
        <v>0</v>
      </c>
      <c r="L2" s="173"/>
      <c r="M2" s="173"/>
      <c r="N2" s="173"/>
      <c r="O2" s="173"/>
    </row>
    <row r="3" spans="1:15" ht="56.25">
      <c r="A3" s="35"/>
      <c r="B3" s="42">
        <v>6</v>
      </c>
      <c r="C3" s="35" t="s">
        <v>165</v>
      </c>
      <c r="D3" s="26" t="s">
        <v>277</v>
      </c>
      <c r="E3" s="35" t="s">
        <v>415</v>
      </c>
      <c r="F3" s="35" t="s">
        <v>108</v>
      </c>
      <c r="G3" s="43" t="s">
        <v>172</v>
      </c>
      <c r="H3" s="43">
        <v>18</v>
      </c>
      <c r="I3" s="43">
        <v>18</v>
      </c>
      <c r="J3" s="52">
        <v>494.23</v>
      </c>
      <c r="K3" s="46">
        <f>I3*J3</f>
        <v>8896.14</v>
      </c>
      <c r="L3" s="35" t="s">
        <v>16</v>
      </c>
      <c r="M3" s="35"/>
      <c r="N3" s="35"/>
      <c r="O3" s="35" t="s">
        <v>695</v>
      </c>
    </row>
    <row r="4" spans="1:15" ht="18.75">
      <c r="A4" s="35"/>
      <c r="B4" s="42"/>
      <c r="C4" s="35"/>
      <c r="D4" s="102"/>
      <c r="E4" s="35"/>
      <c r="F4" s="35"/>
      <c r="G4" s="43"/>
      <c r="H4" s="43"/>
      <c r="I4" s="43"/>
      <c r="J4" s="52"/>
      <c r="K4" s="46"/>
      <c r="L4" s="35"/>
      <c r="M4" s="35"/>
      <c r="N4" s="35"/>
      <c r="O4" s="35"/>
    </row>
    <row r="5" spans="1: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18.75">
      <c r="A7" s="35"/>
      <c r="B7" s="42"/>
      <c r="C7" s="35"/>
      <c r="D7" s="35"/>
      <c r="E7" s="35"/>
      <c r="F7" s="35"/>
      <c r="G7" s="43"/>
      <c r="H7" s="47">
        <f>SUM(H2:H4)</f>
        <v>18</v>
      </c>
      <c r="I7" s="47">
        <f>SUM(I2:I4)</f>
        <v>18</v>
      </c>
      <c r="J7" s="48"/>
      <c r="K7" s="48">
        <f>SUM(K2:K4)</f>
        <v>8896.14</v>
      </c>
      <c r="L7" s="35"/>
      <c r="M7" s="35"/>
      <c r="N7" s="35"/>
      <c r="O7" s="35"/>
    </row>
    <row r="8" spans="1:15" s="123" customFormat="1" ht="37.5">
      <c r="A8" s="118"/>
      <c r="B8" s="119">
        <v>6</v>
      </c>
      <c r="C8" s="118" t="s">
        <v>364</v>
      </c>
      <c r="D8" s="132" t="s">
        <v>363</v>
      </c>
      <c r="E8" s="118" t="s">
        <v>321</v>
      </c>
      <c r="F8" s="118" t="s">
        <v>108</v>
      </c>
      <c r="G8" s="120" t="s">
        <v>936</v>
      </c>
      <c r="H8" s="120">
        <v>10</v>
      </c>
      <c r="I8" s="120">
        <v>10</v>
      </c>
      <c r="J8" s="121">
        <v>344.85</v>
      </c>
      <c r="K8" s="122">
        <f>I8*J8</f>
        <v>3448.5</v>
      </c>
      <c r="L8" s="118" t="s">
        <v>16</v>
      </c>
      <c r="M8" s="118"/>
      <c r="N8" s="118"/>
      <c r="O8" s="118" t="s">
        <v>366</v>
      </c>
    </row>
    <row r="9" spans="1:15" s="123" customFormat="1" ht="37.5">
      <c r="A9" s="118"/>
      <c r="B9" s="119">
        <v>6</v>
      </c>
      <c r="C9" s="118" t="s">
        <v>365</v>
      </c>
      <c r="D9" s="132" t="s">
        <v>363</v>
      </c>
      <c r="E9" s="118" t="s">
        <v>321</v>
      </c>
      <c r="F9" s="118" t="s">
        <v>108</v>
      </c>
      <c r="G9" s="120" t="s">
        <v>936</v>
      </c>
      <c r="H9" s="120">
        <v>10</v>
      </c>
      <c r="I9" s="120"/>
      <c r="J9" s="121"/>
      <c r="K9" s="122">
        <f>I9*J9</f>
        <v>0</v>
      </c>
      <c r="L9" s="118" t="s">
        <v>16</v>
      </c>
      <c r="M9" s="118"/>
      <c r="N9" s="118"/>
      <c r="O9" s="118" t="s">
        <v>367</v>
      </c>
    </row>
    <row r="10" spans="1:15" s="179" customFormat="1" ht="18.75">
      <c r="A10" s="173"/>
      <c r="B10" s="177"/>
      <c r="C10" s="173"/>
      <c r="D10" s="174"/>
      <c r="E10" s="173"/>
      <c r="F10" s="173"/>
      <c r="G10" s="175"/>
      <c r="H10" s="175"/>
      <c r="I10" s="175"/>
      <c r="J10" s="176"/>
      <c r="K10" s="235">
        <f>J10*H10</f>
        <v>0</v>
      </c>
      <c r="L10" s="173"/>
      <c r="M10" s="173"/>
      <c r="N10" s="173"/>
      <c r="O10" s="173"/>
    </row>
    <row r="11" spans="1:15" s="179" customFormat="1" ht="18.75">
      <c r="A11" s="173"/>
      <c r="B11" s="177"/>
      <c r="C11" s="173"/>
      <c r="D11" s="174"/>
      <c r="E11" s="173"/>
      <c r="F11" s="173"/>
      <c r="G11" s="175"/>
      <c r="H11" s="175"/>
      <c r="I11" s="175"/>
      <c r="J11" s="176"/>
      <c r="K11" s="235">
        <f>J11*H11</f>
        <v>0</v>
      </c>
      <c r="L11" s="173"/>
      <c r="M11" s="173"/>
      <c r="N11" s="173"/>
      <c r="O11" s="173"/>
    </row>
    <row r="12" spans="1:15" ht="18.75">
      <c r="A12" s="35"/>
      <c r="B12" s="42"/>
      <c r="C12" s="35"/>
      <c r="D12" s="35"/>
      <c r="E12" s="35"/>
      <c r="F12" s="35"/>
      <c r="G12" s="43"/>
      <c r="H12" s="43"/>
      <c r="I12" s="43"/>
      <c r="J12" s="52"/>
      <c r="K12" s="46">
        <f>J12*H12</f>
        <v>0</v>
      </c>
      <c r="L12" s="35"/>
      <c r="M12" s="35"/>
      <c r="N12" s="35"/>
      <c r="O12" s="35"/>
    </row>
    <row r="13" spans="1:15" ht="18.75">
      <c r="A13" s="35"/>
      <c r="B13" s="42"/>
      <c r="C13" s="35"/>
      <c r="D13" s="35"/>
      <c r="E13" s="35"/>
      <c r="F13" s="35"/>
      <c r="G13" s="43"/>
      <c r="H13" s="47">
        <f>SUM(H8:H12)</f>
        <v>20</v>
      </c>
      <c r="I13" s="47">
        <f>SUM(I8:I12)</f>
        <v>10</v>
      </c>
      <c r="J13" s="48"/>
      <c r="K13" s="48">
        <f>SUM(K8:K12)</f>
        <v>3448.5</v>
      </c>
      <c r="L13" s="35"/>
      <c r="M13" s="35"/>
      <c r="N13" s="35"/>
      <c r="O13" s="35"/>
    </row>
    <row r="14" spans="1:15" s="123" customFormat="1" ht="37.5">
      <c r="A14" s="118"/>
      <c r="B14" s="119">
        <v>6</v>
      </c>
      <c r="C14" s="118" t="s">
        <v>252</v>
      </c>
      <c r="D14" s="118" t="s">
        <v>251</v>
      </c>
      <c r="E14" s="118" t="s">
        <v>334</v>
      </c>
      <c r="F14" s="118" t="s">
        <v>108</v>
      </c>
      <c r="G14" s="120" t="s">
        <v>114</v>
      </c>
      <c r="H14" s="120">
        <v>15</v>
      </c>
      <c r="I14" s="120">
        <v>15</v>
      </c>
      <c r="J14" s="121">
        <v>508.2</v>
      </c>
      <c r="K14" s="122">
        <f t="shared" ref="K14:K23" si="0">I14*J14</f>
        <v>7623</v>
      </c>
      <c r="L14" s="118" t="s">
        <v>261</v>
      </c>
      <c r="M14" s="118"/>
      <c r="N14" s="118"/>
      <c r="O14" s="118" t="s">
        <v>368</v>
      </c>
    </row>
    <row r="15" spans="1:15" s="123" customFormat="1" ht="37.5">
      <c r="A15" s="118"/>
      <c r="B15" s="119">
        <v>6</v>
      </c>
      <c r="C15" s="118" t="s">
        <v>253</v>
      </c>
      <c r="D15" s="118" t="s">
        <v>251</v>
      </c>
      <c r="E15" s="118" t="s">
        <v>334</v>
      </c>
      <c r="F15" s="118" t="s">
        <v>108</v>
      </c>
      <c r="G15" s="120" t="s">
        <v>114</v>
      </c>
      <c r="H15" s="120">
        <v>15</v>
      </c>
      <c r="I15" s="120"/>
      <c r="J15" s="121"/>
      <c r="K15" s="122">
        <f t="shared" si="0"/>
        <v>0</v>
      </c>
      <c r="L15" s="118" t="s">
        <v>261</v>
      </c>
      <c r="M15" s="118"/>
      <c r="N15" s="118"/>
      <c r="O15" s="118" t="s">
        <v>368</v>
      </c>
    </row>
    <row r="16" spans="1:15" s="123" customFormat="1" ht="37.5">
      <c r="A16" s="118"/>
      <c r="B16" s="119">
        <v>6</v>
      </c>
      <c r="C16" s="118" t="s">
        <v>254</v>
      </c>
      <c r="D16" s="118" t="s">
        <v>251</v>
      </c>
      <c r="E16" s="118" t="s">
        <v>334</v>
      </c>
      <c r="F16" s="118" t="s">
        <v>108</v>
      </c>
      <c r="G16" s="120" t="s">
        <v>114</v>
      </c>
      <c r="H16" s="120">
        <v>15</v>
      </c>
      <c r="I16" s="120"/>
      <c r="J16" s="121"/>
      <c r="K16" s="122">
        <f t="shared" si="0"/>
        <v>0</v>
      </c>
      <c r="L16" s="118" t="s">
        <v>261</v>
      </c>
      <c r="M16" s="118"/>
      <c r="N16" s="118"/>
      <c r="O16" s="118" t="s">
        <v>368</v>
      </c>
    </row>
    <row r="17" spans="1:15" s="123" customFormat="1" ht="56.25">
      <c r="A17" s="118"/>
      <c r="B17" s="119">
        <v>6</v>
      </c>
      <c r="C17" s="118" t="s">
        <v>252</v>
      </c>
      <c r="D17" s="118" t="s">
        <v>251</v>
      </c>
      <c r="E17" s="118" t="s">
        <v>430</v>
      </c>
      <c r="F17" s="118" t="s">
        <v>108</v>
      </c>
      <c r="G17" s="120" t="s">
        <v>116</v>
      </c>
      <c r="H17" s="120">
        <v>15</v>
      </c>
      <c r="I17" s="120">
        <v>15</v>
      </c>
      <c r="J17" s="121">
        <v>543.29</v>
      </c>
      <c r="K17" s="122">
        <f t="shared" si="0"/>
        <v>8149.3499999999995</v>
      </c>
      <c r="L17" s="118" t="s">
        <v>261</v>
      </c>
      <c r="M17" s="118"/>
      <c r="N17" s="118"/>
      <c r="O17" s="118" t="s">
        <v>369</v>
      </c>
    </row>
    <row r="18" spans="1:15" s="123" customFormat="1" ht="56.25">
      <c r="A18" s="118"/>
      <c r="B18" s="119">
        <v>6</v>
      </c>
      <c r="C18" s="118" t="s">
        <v>253</v>
      </c>
      <c r="D18" s="118" t="s">
        <v>251</v>
      </c>
      <c r="E18" s="118" t="s">
        <v>430</v>
      </c>
      <c r="F18" s="118" t="s">
        <v>108</v>
      </c>
      <c r="G18" s="120" t="s">
        <v>116</v>
      </c>
      <c r="H18" s="120">
        <v>15</v>
      </c>
      <c r="I18" s="120"/>
      <c r="J18" s="121"/>
      <c r="K18" s="122">
        <f t="shared" si="0"/>
        <v>0</v>
      </c>
      <c r="L18" s="118" t="s">
        <v>261</v>
      </c>
      <c r="M18" s="118"/>
      <c r="N18" s="118"/>
      <c r="O18" s="118" t="s">
        <v>369</v>
      </c>
    </row>
    <row r="19" spans="1:15" s="123" customFormat="1" ht="56.25">
      <c r="A19" s="118"/>
      <c r="B19" s="119">
        <v>6</v>
      </c>
      <c r="C19" s="118" t="s">
        <v>254</v>
      </c>
      <c r="D19" s="118" t="s">
        <v>251</v>
      </c>
      <c r="E19" s="118" t="s">
        <v>430</v>
      </c>
      <c r="F19" s="118" t="s">
        <v>108</v>
      </c>
      <c r="G19" s="120" t="s">
        <v>116</v>
      </c>
      <c r="H19" s="120">
        <v>15</v>
      </c>
      <c r="I19" s="120"/>
      <c r="J19" s="121"/>
      <c r="K19" s="122">
        <f t="shared" si="0"/>
        <v>0</v>
      </c>
      <c r="L19" s="118" t="s">
        <v>261</v>
      </c>
      <c r="M19" s="118"/>
      <c r="N19" s="118"/>
      <c r="O19" s="118" t="s">
        <v>369</v>
      </c>
    </row>
    <row r="20" spans="1:15" s="123" customFormat="1" ht="56.25">
      <c r="A20" s="118"/>
      <c r="B20" s="119">
        <v>6</v>
      </c>
      <c r="C20" s="118" t="s">
        <v>252</v>
      </c>
      <c r="D20" s="118" t="s">
        <v>251</v>
      </c>
      <c r="E20" s="118" t="s">
        <v>429</v>
      </c>
      <c r="F20" s="118" t="s">
        <v>108</v>
      </c>
      <c r="G20" s="120" t="s">
        <v>116</v>
      </c>
      <c r="H20" s="120">
        <v>45</v>
      </c>
      <c r="I20" s="120">
        <v>45</v>
      </c>
      <c r="J20" s="121">
        <v>543.29</v>
      </c>
      <c r="K20" s="122">
        <f t="shared" si="0"/>
        <v>24448.05</v>
      </c>
      <c r="L20" s="118" t="s">
        <v>261</v>
      </c>
      <c r="M20" s="118"/>
      <c r="N20" s="118"/>
      <c r="O20" s="118" t="s">
        <v>369</v>
      </c>
    </row>
    <row r="21" spans="1:15" s="123" customFormat="1" ht="56.25">
      <c r="A21" s="118"/>
      <c r="B21" s="119">
        <v>6</v>
      </c>
      <c r="C21" s="118" t="s">
        <v>253</v>
      </c>
      <c r="D21" s="118" t="s">
        <v>251</v>
      </c>
      <c r="E21" s="118" t="s">
        <v>429</v>
      </c>
      <c r="F21" s="118" t="s">
        <v>108</v>
      </c>
      <c r="G21" s="120" t="s">
        <v>116</v>
      </c>
      <c r="H21" s="120">
        <v>45</v>
      </c>
      <c r="I21" s="120"/>
      <c r="J21" s="121"/>
      <c r="K21" s="122">
        <f t="shared" si="0"/>
        <v>0</v>
      </c>
      <c r="L21" s="118" t="s">
        <v>261</v>
      </c>
      <c r="M21" s="118"/>
      <c r="N21" s="118"/>
      <c r="O21" s="118" t="s">
        <v>369</v>
      </c>
    </row>
    <row r="22" spans="1:15" s="123" customFormat="1" ht="56.25">
      <c r="A22" s="118"/>
      <c r="B22" s="119">
        <v>6</v>
      </c>
      <c r="C22" s="118" t="s">
        <v>254</v>
      </c>
      <c r="D22" s="118" t="s">
        <v>251</v>
      </c>
      <c r="E22" s="118" t="s">
        <v>429</v>
      </c>
      <c r="F22" s="118" t="s">
        <v>108</v>
      </c>
      <c r="G22" s="120" t="s">
        <v>116</v>
      </c>
      <c r="H22" s="120">
        <v>45</v>
      </c>
      <c r="I22" s="120"/>
      <c r="J22" s="121"/>
      <c r="K22" s="122">
        <f t="shared" si="0"/>
        <v>0</v>
      </c>
      <c r="L22" s="118" t="s">
        <v>261</v>
      </c>
      <c r="M22" s="118"/>
      <c r="N22" s="118"/>
      <c r="O22" s="118" t="s">
        <v>369</v>
      </c>
    </row>
    <row r="23" spans="1:15" ht="18.75">
      <c r="A23" s="35"/>
      <c r="B23" s="42"/>
      <c r="C23" s="35"/>
      <c r="D23" s="35"/>
      <c r="E23" s="35"/>
      <c r="F23" s="35"/>
      <c r="G23" s="43"/>
      <c r="H23" s="43"/>
      <c r="I23" s="43"/>
      <c r="J23" s="52"/>
      <c r="K23" s="46">
        <f t="shared" si="0"/>
        <v>0</v>
      </c>
      <c r="L23" s="35"/>
      <c r="M23" s="35"/>
      <c r="N23" s="35"/>
      <c r="O23" s="35"/>
    </row>
    <row r="24" spans="1:15" ht="18.75">
      <c r="A24" s="35"/>
      <c r="B24" s="42"/>
      <c r="C24" s="35"/>
      <c r="D24" s="35"/>
      <c r="E24" s="35"/>
      <c r="F24" s="35"/>
      <c r="G24" s="43"/>
      <c r="H24" s="47">
        <f>H14+H15+H16+H17+H18+H19+H20+H21+H22+H23</f>
        <v>225</v>
      </c>
      <c r="I24" s="47">
        <f>I14+I15+I16+I17+I18+I19+I20+I21+I22+I23</f>
        <v>75</v>
      </c>
      <c r="J24" s="53"/>
      <c r="K24" s="48">
        <f>K14+K15+K16+K17+K18+K19+K20+K21+K22+K23</f>
        <v>40220.399999999994</v>
      </c>
      <c r="L24" s="35"/>
      <c r="M24" s="35"/>
      <c r="N24" s="35"/>
      <c r="O24" s="35"/>
    </row>
    <row r="25" spans="1:15" s="123" customFormat="1" ht="75">
      <c r="A25" s="118"/>
      <c r="B25" s="119">
        <v>6</v>
      </c>
      <c r="C25" s="118" t="s">
        <v>370</v>
      </c>
      <c r="D25" s="118" t="s">
        <v>413</v>
      </c>
      <c r="E25" s="118" t="s">
        <v>435</v>
      </c>
      <c r="F25" s="118" t="s">
        <v>108</v>
      </c>
      <c r="G25" s="120" t="s">
        <v>116</v>
      </c>
      <c r="H25" s="120">
        <v>7</v>
      </c>
      <c r="I25" s="120">
        <v>7</v>
      </c>
      <c r="J25" s="121">
        <v>296.45</v>
      </c>
      <c r="K25" s="122">
        <f t="shared" ref="K25:K30" si="1">I25*J25</f>
        <v>2075.15</v>
      </c>
      <c r="L25" s="118" t="s">
        <v>16</v>
      </c>
      <c r="M25" s="118"/>
      <c r="N25" s="118"/>
      <c r="O25" s="118" t="s">
        <v>689</v>
      </c>
    </row>
    <row r="26" spans="1:15" s="123" customFormat="1" ht="75">
      <c r="A26" s="118"/>
      <c r="B26" s="119">
        <v>6</v>
      </c>
      <c r="C26" s="118" t="s">
        <v>371</v>
      </c>
      <c r="D26" s="118" t="s">
        <v>413</v>
      </c>
      <c r="E26" s="118" t="s">
        <v>609</v>
      </c>
      <c r="F26" s="118" t="s">
        <v>108</v>
      </c>
      <c r="G26" s="120" t="s">
        <v>116</v>
      </c>
      <c r="H26" s="120">
        <v>7</v>
      </c>
      <c r="I26" s="120"/>
      <c r="J26" s="121"/>
      <c r="K26" s="122">
        <f t="shared" si="1"/>
        <v>0</v>
      </c>
      <c r="L26" s="118" t="s">
        <v>16</v>
      </c>
      <c r="M26" s="118"/>
      <c r="N26" s="118"/>
      <c r="O26" s="118" t="s">
        <v>372</v>
      </c>
    </row>
    <row r="27" spans="1:15" s="179" customFormat="1" ht="18.75">
      <c r="A27" s="173"/>
      <c r="B27" s="177"/>
      <c r="C27" s="173"/>
      <c r="D27" s="173"/>
      <c r="E27" s="173"/>
      <c r="F27" s="173"/>
      <c r="G27" s="175"/>
      <c r="H27" s="175"/>
      <c r="I27" s="175"/>
      <c r="J27" s="176"/>
      <c r="K27" s="235">
        <f>J27*H27</f>
        <v>0</v>
      </c>
      <c r="L27" s="173"/>
      <c r="M27" s="173"/>
      <c r="N27" s="173"/>
      <c r="O27" s="173"/>
    </row>
    <row r="28" spans="1:15" s="179" customFormat="1" ht="18.75">
      <c r="A28" s="173"/>
      <c r="B28" s="177"/>
      <c r="C28" s="173"/>
      <c r="D28" s="173"/>
      <c r="E28" s="173"/>
      <c r="F28" s="173"/>
      <c r="G28" s="175"/>
      <c r="H28" s="175"/>
      <c r="I28" s="175"/>
      <c r="J28" s="176"/>
      <c r="K28" s="235">
        <f>J28*H28</f>
        <v>0</v>
      </c>
      <c r="L28" s="173"/>
      <c r="M28" s="173"/>
      <c r="N28" s="173"/>
      <c r="O28" s="173"/>
    </row>
    <row r="29" spans="1:15" ht="75">
      <c r="A29" s="35"/>
      <c r="B29" s="42">
        <v>6</v>
      </c>
      <c r="C29" s="35" t="s">
        <v>370</v>
      </c>
      <c r="D29" s="35" t="s">
        <v>413</v>
      </c>
      <c r="E29" s="35" t="s">
        <v>325</v>
      </c>
      <c r="F29" s="35" t="s">
        <v>108</v>
      </c>
      <c r="G29" s="43" t="s">
        <v>172</v>
      </c>
      <c r="H29" s="43">
        <v>20</v>
      </c>
      <c r="I29" s="43">
        <v>20</v>
      </c>
      <c r="J29" s="52">
        <v>550.66</v>
      </c>
      <c r="K29" s="46">
        <f t="shared" si="1"/>
        <v>11013.199999999999</v>
      </c>
      <c r="L29" s="35" t="s">
        <v>16</v>
      </c>
      <c r="M29" s="35"/>
      <c r="N29" s="35"/>
      <c r="O29" s="35" t="s">
        <v>375</v>
      </c>
    </row>
    <row r="30" spans="1:15" ht="75">
      <c r="A30" s="35"/>
      <c r="B30" s="42">
        <v>6</v>
      </c>
      <c r="C30" s="35" t="s">
        <v>371</v>
      </c>
      <c r="D30" s="35" t="s">
        <v>413</v>
      </c>
      <c r="E30" s="35" t="s">
        <v>325</v>
      </c>
      <c r="F30" s="35" t="s">
        <v>108</v>
      </c>
      <c r="G30" s="43" t="s">
        <v>172</v>
      </c>
      <c r="H30" s="43">
        <v>20</v>
      </c>
      <c r="I30" s="43"/>
      <c r="J30" s="52"/>
      <c r="K30" s="46">
        <f t="shared" si="1"/>
        <v>0</v>
      </c>
      <c r="L30" s="35" t="s">
        <v>16</v>
      </c>
      <c r="M30" s="35"/>
      <c r="N30" s="35"/>
      <c r="O30" s="35" t="s">
        <v>376</v>
      </c>
    </row>
    <row r="31" spans="1:15" ht="18.75">
      <c r="A31" s="35"/>
      <c r="B31" s="42"/>
      <c r="C31" s="35"/>
      <c r="D31" s="35"/>
      <c r="E31" s="35"/>
      <c r="F31" s="35"/>
      <c r="G31" s="43"/>
      <c r="H31" s="43"/>
      <c r="I31" s="43"/>
      <c r="J31" s="52"/>
      <c r="K31" s="46"/>
      <c r="L31" s="35"/>
      <c r="M31" s="35"/>
      <c r="N31" s="35"/>
      <c r="O31" s="35"/>
    </row>
    <row r="32" spans="1:15" ht="18.75">
      <c r="A32" s="35"/>
      <c r="B32" s="42"/>
      <c r="C32" s="35"/>
      <c r="D32" s="35"/>
      <c r="E32" s="35"/>
      <c r="F32" s="35"/>
      <c r="G32" s="43"/>
      <c r="H32" s="43"/>
      <c r="I32" s="43"/>
      <c r="J32" s="52"/>
      <c r="K32" s="46"/>
      <c r="L32" s="35"/>
      <c r="M32" s="35"/>
      <c r="N32" s="35"/>
      <c r="O32" s="35"/>
    </row>
    <row r="33" spans="1:15" ht="18.75">
      <c r="A33" s="35"/>
      <c r="B33" s="42"/>
      <c r="C33" s="35"/>
      <c r="D33" s="35"/>
      <c r="E33" s="35"/>
      <c r="F33" s="35"/>
      <c r="G33" s="43"/>
      <c r="H33" s="47">
        <f>H25+H26+H27+H28+H29+H30+H32</f>
        <v>54</v>
      </c>
      <c r="I33" s="47">
        <f>I25+I26+I27+I28+I29+I30+I32</f>
        <v>27</v>
      </c>
      <c r="J33" s="48"/>
      <c r="K33" s="48">
        <f>K25+K26+K27+K28+K29+K30+K32</f>
        <v>13088.349999999999</v>
      </c>
      <c r="L33" s="35"/>
      <c r="M33" s="35"/>
      <c r="N33" s="35"/>
      <c r="O33" s="35"/>
    </row>
    <row r="34" spans="1:15" s="123" customFormat="1" ht="75">
      <c r="A34" s="118" t="s">
        <v>21</v>
      </c>
      <c r="B34" s="119">
        <v>6</v>
      </c>
      <c r="C34" s="118" t="s">
        <v>186</v>
      </c>
      <c r="D34" s="118" t="s">
        <v>259</v>
      </c>
      <c r="E34" s="118" t="s">
        <v>323</v>
      </c>
      <c r="F34" s="118" t="s">
        <v>108</v>
      </c>
      <c r="G34" s="120" t="s">
        <v>116</v>
      </c>
      <c r="H34" s="120">
        <v>8</v>
      </c>
      <c r="I34" s="120">
        <v>8</v>
      </c>
      <c r="J34" s="121">
        <v>290.39999999999998</v>
      </c>
      <c r="K34" s="122">
        <f>I34*J34</f>
        <v>2323.1999999999998</v>
      </c>
      <c r="L34" s="118" t="s">
        <v>16</v>
      </c>
      <c r="M34" s="118"/>
      <c r="N34" s="118"/>
      <c r="O34" s="118" t="s">
        <v>377</v>
      </c>
    </row>
    <row r="35" spans="1:15" ht="75">
      <c r="A35" s="35"/>
      <c r="B35" s="42">
        <v>6</v>
      </c>
      <c r="C35" s="35" t="s">
        <v>970</v>
      </c>
      <c r="D35" s="35" t="s">
        <v>972</v>
      </c>
      <c r="E35" s="35" t="s">
        <v>968</v>
      </c>
      <c r="F35" s="35" t="s">
        <v>108</v>
      </c>
      <c r="G35" s="43" t="s">
        <v>955</v>
      </c>
      <c r="H35" s="43">
        <v>2</v>
      </c>
      <c r="I35" s="43">
        <v>2</v>
      </c>
      <c r="J35" s="52">
        <v>728.75</v>
      </c>
      <c r="K35" s="46">
        <f>I35*J35</f>
        <v>1457.5</v>
      </c>
      <c r="L35" s="35" t="s">
        <v>16</v>
      </c>
      <c r="M35" s="35"/>
      <c r="N35" s="35"/>
      <c r="O35" s="35" t="s">
        <v>971</v>
      </c>
    </row>
    <row r="36" spans="1:15" ht="18.75">
      <c r="A36" s="35"/>
      <c r="B36" s="42"/>
      <c r="C36" s="35"/>
      <c r="D36" s="35"/>
      <c r="E36" s="35"/>
      <c r="F36" s="35"/>
      <c r="G36" s="43"/>
      <c r="H36" s="43"/>
      <c r="I36" s="43"/>
      <c r="J36" s="52"/>
      <c r="K36" s="46">
        <f>I36*J36</f>
        <v>0</v>
      </c>
      <c r="L36" s="35"/>
      <c r="M36" s="35"/>
      <c r="N36" s="35"/>
      <c r="O36" s="35"/>
    </row>
    <row r="37" spans="1:15" ht="18.75">
      <c r="A37" s="35"/>
      <c r="B37" s="42"/>
      <c r="C37" s="35"/>
      <c r="D37" s="35"/>
      <c r="E37" s="35"/>
      <c r="F37" s="35"/>
      <c r="G37" s="43"/>
      <c r="H37" s="47">
        <f>SUM(H34:H36)</f>
        <v>10</v>
      </c>
      <c r="I37" s="47">
        <f>SUM(I34:I36)</f>
        <v>10</v>
      </c>
      <c r="J37" s="48"/>
      <c r="K37" s="48">
        <f>SUM(K34:K36)</f>
        <v>3780.7</v>
      </c>
      <c r="L37" s="35"/>
      <c r="M37" s="35"/>
      <c r="N37" s="35"/>
      <c r="O37" s="35"/>
    </row>
    <row r="38" spans="1:15" s="123" customFormat="1" ht="56.25">
      <c r="A38" s="118"/>
      <c r="B38" s="119">
        <v>6</v>
      </c>
      <c r="C38" s="118" t="s">
        <v>266</v>
      </c>
      <c r="D38" s="118" t="s">
        <v>378</v>
      </c>
      <c r="E38" s="118" t="s">
        <v>437</v>
      </c>
      <c r="F38" s="118" t="s">
        <v>108</v>
      </c>
      <c r="G38" s="120" t="s">
        <v>940</v>
      </c>
      <c r="H38" s="120">
        <v>6</v>
      </c>
      <c r="I38" s="120">
        <v>6</v>
      </c>
      <c r="J38" s="121">
        <v>330.4</v>
      </c>
      <c r="K38" s="122">
        <f t="shared" ref="K38:K93" si="2">I38*J38</f>
        <v>1982.3999999999999</v>
      </c>
      <c r="L38" s="118" t="s">
        <v>16</v>
      </c>
      <c r="M38" s="118"/>
      <c r="N38" s="118"/>
      <c r="O38" s="118" t="s">
        <v>382</v>
      </c>
    </row>
    <row r="39" spans="1:15" s="123" customFormat="1" ht="56.25">
      <c r="A39" s="118"/>
      <c r="B39" s="119">
        <v>6</v>
      </c>
      <c r="C39" s="118" t="s">
        <v>267</v>
      </c>
      <c r="D39" s="118" t="s">
        <v>378</v>
      </c>
      <c r="E39" s="118" t="s">
        <v>437</v>
      </c>
      <c r="F39" s="118" t="s">
        <v>108</v>
      </c>
      <c r="G39" s="120" t="s">
        <v>940</v>
      </c>
      <c r="H39" s="120">
        <v>6</v>
      </c>
      <c r="I39" s="120"/>
      <c r="J39" s="121"/>
      <c r="K39" s="122">
        <f t="shared" si="2"/>
        <v>0</v>
      </c>
      <c r="L39" s="118" t="s">
        <v>16</v>
      </c>
      <c r="M39" s="118"/>
      <c r="N39" s="118"/>
      <c r="O39" s="118" t="s">
        <v>383</v>
      </c>
    </row>
    <row r="40" spans="1:15" s="123" customFormat="1" ht="56.25">
      <c r="A40" s="118"/>
      <c r="B40" s="119">
        <v>6</v>
      </c>
      <c r="C40" s="118" t="s">
        <v>266</v>
      </c>
      <c r="D40" s="118" t="s">
        <v>378</v>
      </c>
      <c r="E40" s="118" t="s">
        <v>321</v>
      </c>
      <c r="F40" s="118" t="s">
        <v>108</v>
      </c>
      <c r="G40" s="120" t="s">
        <v>116</v>
      </c>
      <c r="H40" s="120">
        <v>15</v>
      </c>
      <c r="I40" s="120">
        <v>15</v>
      </c>
      <c r="J40" s="121">
        <v>441.32</v>
      </c>
      <c r="K40" s="122">
        <f t="shared" si="2"/>
        <v>6619.8</v>
      </c>
      <c r="L40" s="118" t="s">
        <v>16</v>
      </c>
      <c r="M40" s="118"/>
      <c r="N40" s="118"/>
      <c r="O40" s="118" t="s">
        <v>690</v>
      </c>
    </row>
    <row r="41" spans="1:15" s="123" customFormat="1" ht="56.25">
      <c r="A41" s="118"/>
      <c r="B41" s="119">
        <v>6</v>
      </c>
      <c r="C41" s="118" t="s">
        <v>267</v>
      </c>
      <c r="D41" s="118" t="s">
        <v>378</v>
      </c>
      <c r="E41" s="118" t="s">
        <v>321</v>
      </c>
      <c r="F41" s="118" t="s">
        <v>108</v>
      </c>
      <c r="G41" s="120" t="s">
        <v>116</v>
      </c>
      <c r="H41" s="120">
        <v>15</v>
      </c>
      <c r="I41" s="120"/>
      <c r="J41" s="121"/>
      <c r="K41" s="122">
        <f t="shared" si="2"/>
        <v>0</v>
      </c>
      <c r="L41" s="118" t="s">
        <v>16</v>
      </c>
      <c r="M41" s="118"/>
      <c r="N41" s="118"/>
      <c r="O41" s="118" t="s">
        <v>690</v>
      </c>
    </row>
    <row r="42" spans="1:15" s="123" customFormat="1" ht="56.25">
      <c r="A42" s="118"/>
      <c r="B42" s="119">
        <v>6</v>
      </c>
      <c r="C42" s="118" t="s">
        <v>266</v>
      </c>
      <c r="D42" s="118" t="s">
        <v>378</v>
      </c>
      <c r="E42" s="118" t="s">
        <v>431</v>
      </c>
      <c r="F42" s="118" t="s">
        <v>108</v>
      </c>
      <c r="G42" s="120" t="s">
        <v>116</v>
      </c>
      <c r="H42" s="120">
        <v>12</v>
      </c>
      <c r="I42" s="120">
        <v>12</v>
      </c>
      <c r="J42" s="121">
        <v>441.32</v>
      </c>
      <c r="K42" s="122">
        <f t="shared" si="2"/>
        <v>5295.84</v>
      </c>
      <c r="L42" s="118" t="s">
        <v>16</v>
      </c>
      <c r="M42" s="118"/>
      <c r="N42" s="118"/>
      <c r="O42" s="118" t="s">
        <v>690</v>
      </c>
    </row>
    <row r="43" spans="1:15" s="123" customFormat="1" ht="56.25">
      <c r="A43" s="118"/>
      <c r="B43" s="119">
        <v>6</v>
      </c>
      <c r="C43" s="118" t="s">
        <v>267</v>
      </c>
      <c r="D43" s="118" t="s">
        <v>378</v>
      </c>
      <c r="E43" s="118" t="s">
        <v>431</v>
      </c>
      <c r="F43" s="118" t="s">
        <v>108</v>
      </c>
      <c r="G43" s="120" t="s">
        <v>116</v>
      </c>
      <c r="H43" s="120">
        <v>12</v>
      </c>
      <c r="I43" s="120"/>
      <c r="J43" s="121"/>
      <c r="K43" s="122">
        <f t="shared" si="2"/>
        <v>0</v>
      </c>
      <c r="L43" s="118" t="s">
        <v>16</v>
      </c>
      <c r="M43" s="118"/>
      <c r="N43" s="118"/>
      <c r="O43" s="118" t="s">
        <v>690</v>
      </c>
    </row>
    <row r="44" spans="1:15" s="172" customFormat="1" ht="56.25">
      <c r="A44" s="35"/>
      <c r="B44" s="42">
        <v>6</v>
      </c>
      <c r="C44" s="35" t="s">
        <v>266</v>
      </c>
      <c r="D44" s="35" t="s">
        <v>378</v>
      </c>
      <c r="E44" s="35" t="s">
        <v>968</v>
      </c>
      <c r="F44" s="35" t="s">
        <v>108</v>
      </c>
      <c r="G44" s="43" t="s">
        <v>955</v>
      </c>
      <c r="H44" s="43">
        <v>55</v>
      </c>
      <c r="I44" s="43">
        <v>55</v>
      </c>
      <c r="J44" s="52">
        <v>672.65</v>
      </c>
      <c r="K44" s="46">
        <f t="shared" si="2"/>
        <v>36995.75</v>
      </c>
      <c r="L44" s="35" t="s">
        <v>16</v>
      </c>
      <c r="M44" s="35"/>
      <c r="N44" s="35"/>
      <c r="O44" s="35" t="s">
        <v>969</v>
      </c>
    </row>
    <row r="45" spans="1:15" s="172" customFormat="1" ht="56.25">
      <c r="A45" s="35"/>
      <c r="B45" s="42">
        <v>6</v>
      </c>
      <c r="C45" s="35" t="s">
        <v>267</v>
      </c>
      <c r="D45" s="35" t="s">
        <v>378</v>
      </c>
      <c r="E45" s="35" t="s">
        <v>968</v>
      </c>
      <c r="F45" s="35" t="s">
        <v>108</v>
      </c>
      <c r="G45" s="43" t="s">
        <v>955</v>
      </c>
      <c r="H45" s="43">
        <v>55</v>
      </c>
      <c r="I45" s="43">
        <v>55</v>
      </c>
      <c r="J45" s="52">
        <v>672.65</v>
      </c>
      <c r="K45" s="46">
        <f t="shared" si="2"/>
        <v>36995.75</v>
      </c>
      <c r="L45" s="35" t="s">
        <v>16</v>
      </c>
      <c r="M45" s="35"/>
      <c r="N45" s="35"/>
      <c r="O45" s="35" t="s">
        <v>969</v>
      </c>
    </row>
    <row r="46" spans="1:15" ht="18.75">
      <c r="A46" s="35"/>
      <c r="B46" s="42"/>
      <c r="C46" s="35"/>
      <c r="D46" s="35"/>
      <c r="E46" s="35"/>
      <c r="F46" s="35"/>
      <c r="G46" s="43"/>
      <c r="H46" s="43"/>
      <c r="I46" s="43"/>
      <c r="J46" s="52"/>
      <c r="K46" s="46"/>
      <c r="L46" s="35"/>
      <c r="M46" s="35"/>
      <c r="N46" s="35"/>
      <c r="O46" s="35"/>
    </row>
    <row r="47" spans="1:15" ht="18.75">
      <c r="A47" s="35"/>
      <c r="B47" s="42"/>
      <c r="C47" s="35"/>
      <c r="D47" s="35"/>
      <c r="E47" s="35"/>
      <c r="F47" s="35"/>
      <c r="G47" s="43"/>
      <c r="H47" s="43"/>
      <c r="I47" s="43"/>
      <c r="J47" s="52"/>
      <c r="K47" s="46"/>
      <c r="L47" s="35"/>
      <c r="M47" s="35"/>
      <c r="N47" s="35"/>
      <c r="O47" s="35"/>
    </row>
    <row r="48" spans="1:15" ht="18.75">
      <c r="A48" s="35"/>
      <c r="B48" s="42"/>
      <c r="C48" s="35"/>
      <c r="D48" s="35"/>
      <c r="E48" s="35"/>
      <c r="F48" s="35"/>
      <c r="G48" s="43"/>
      <c r="H48" s="47">
        <f>H38+H39+H40+H41+H42+H43+H44+H45+H46+H47</f>
        <v>176</v>
      </c>
      <c r="I48" s="47">
        <f>I38+I39+I40+I41+I42+I43+I44+I45+I46+I47</f>
        <v>143</v>
      </c>
      <c r="J48" s="48"/>
      <c r="K48" s="48">
        <f>K38+K39+K40+K41+K42+K43+K44+K45+K46+K47</f>
        <v>87889.540000000008</v>
      </c>
      <c r="L48" s="35"/>
      <c r="M48" s="35"/>
      <c r="N48" s="35"/>
      <c r="O48" s="35"/>
    </row>
    <row r="49" spans="1:15" s="123" customFormat="1" ht="75">
      <c r="A49" s="118" t="s">
        <v>146</v>
      </c>
      <c r="B49" s="119">
        <v>6</v>
      </c>
      <c r="C49" s="118" t="s">
        <v>184</v>
      </c>
      <c r="D49" s="118" t="s">
        <v>380</v>
      </c>
      <c r="E49" s="118" t="s">
        <v>849</v>
      </c>
      <c r="F49" s="118" t="s">
        <v>108</v>
      </c>
      <c r="G49" s="120" t="s">
        <v>116</v>
      </c>
      <c r="H49" s="120">
        <v>13</v>
      </c>
      <c r="I49" s="120">
        <v>13</v>
      </c>
      <c r="J49" s="121">
        <v>290.39999999999998</v>
      </c>
      <c r="K49" s="122">
        <f t="shared" si="2"/>
        <v>3775.2</v>
      </c>
      <c r="L49" s="118" t="s">
        <v>16</v>
      </c>
      <c r="M49" s="118"/>
      <c r="N49" s="118"/>
      <c r="O49" s="118" t="s">
        <v>381</v>
      </c>
    </row>
    <row r="50" spans="1:15" s="123" customFormat="1" ht="75">
      <c r="A50" s="118" t="s">
        <v>146</v>
      </c>
      <c r="B50" s="119">
        <v>6</v>
      </c>
      <c r="C50" s="118" t="s">
        <v>184</v>
      </c>
      <c r="D50" s="118" t="s">
        <v>380</v>
      </c>
      <c r="E50" s="118" t="s">
        <v>425</v>
      </c>
      <c r="F50" s="118" t="s">
        <v>108</v>
      </c>
      <c r="G50" s="120" t="s">
        <v>116</v>
      </c>
      <c r="H50" s="120">
        <v>3</v>
      </c>
      <c r="I50" s="120">
        <v>3</v>
      </c>
      <c r="J50" s="121">
        <v>290.39999999999998</v>
      </c>
      <c r="K50" s="122">
        <f t="shared" ref="K50" si="3">I50*J50</f>
        <v>871.19999999999993</v>
      </c>
      <c r="L50" s="118" t="s">
        <v>16</v>
      </c>
      <c r="M50" s="118"/>
      <c r="N50" s="118"/>
      <c r="O50" s="118" t="s">
        <v>381</v>
      </c>
    </row>
    <row r="51" spans="1:15" s="179" customFormat="1" ht="18.75">
      <c r="A51" s="173"/>
      <c r="B51" s="177"/>
      <c r="C51" s="173"/>
      <c r="D51" s="173"/>
      <c r="E51" s="173"/>
      <c r="F51" s="173"/>
      <c r="G51" s="175"/>
      <c r="H51" s="175"/>
      <c r="I51" s="175"/>
      <c r="J51" s="176"/>
      <c r="K51" s="235">
        <f>J51*H51</f>
        <v>0</v>
      </c>
      <c r="L51" s="173"/>
      <c r="M51" s="173"/>
      <c r="N51" s="173"/>
      <c r="O51" s="173"/>
    </row>
    <row r="52" spans="1:15" ht="18.75">
      <c r="A52" s="35"/>
      <c r="B52" s="42"/>
      <c r="C52" s="35"/>
      <c r="D52" s="35"/>
      <c r="E52" s="35"/>
      <c r="F52" s="35"/>
      <c r="G52" s="43"/>
      <c r="H52" s="43"/>
      <c r="I52" s="43"/>
      <c r="J52" s="52"/>
      <c r="K52" s="46">
        <f t="shared" si="2"/>
        <v>0</v>
      </c>
      <c r="L52" s="35"/>
      <c r="M52" s="35"/>
      <c r="N52" s="35"/>
      <c r="O52" s="35"/>
    </row>
    <row r="53" spans="1:15" ht="18.75">
      <c r="A53" s="35"/>
      <c r="B53" s="42"/>
      <c r="C53" s="35"/>
      <c r="D53" s="35"/>
      <c r="E53" s="35"/>
      <c r="F53" s="35"/>
      <c r="G53" s="43"/>
      <c r="H53" s="43"/>
      <c r="I53" s="43"/>
      <c r="J53" s="52"/>
      <c r="K53" s="46">
        <f t="shared" si="2"/>
        <v>0</v>
      </c>
      <c r="L53" s="35"/>
      <c r="M53" s="35"/>
      <c r="N53" s="35"/>
      <c r="O53" s="35"/>
    </row>
    <row r="54" spans="1:15" ht="18.75">
      <c r="A54" s="35"/>
      <c r="B54" s="42"/>
      <c r="C54" s="35"/>
      <c r="D54" s="35"/>
      <c r="E54" s="35"/>
      <c r="F54" s="35"/>
      <c r="G54" s="43"/>
      <c r="H54" s="47">
        <f>SUM(H49:H53)</f>
        <v>16</v>
      </c>
      <c r="I54" s="47">
        <f>SUM(I49:I53)</f>
        <v>16</v>
      </c>
      <c r="J54" s="48"/>
      <c r="K54" s="48">
        <f>K49+K50+K51+K52+K53</f>
        <v>4646.3999999999996</v>
      </c>
      <c r="L54" s="35"/>
      <c r="M54" s="35"/>
      <c r="N54" s="35"/>
      <c r="O54" s="35"/>
    </row>
    <row r="55" spans="1:15" s="123" customFormat="1" ht="93.75">
      <c r="A55" s="118"/>
      <c r="B55" s="119">
        <v>6</v>
      </c>
      <c r="C55" s="118" t="s">
        <v>274</v>
      </c>
      <c r="D55" s="118" t="s">
        <v>275</v>
      </c>
      <c r="E55" s="118" t="s">
        <v>430</v>
      </c>
      <c r="F55" s="118" t="s">
        <v>108</v>
      </c>
      <c r="G55" s="120" t="s">
        <v>116</v>
      </c>
      <c r="H55" s="120">
        <v>10</v>
      </c>
      <c r="I55" s="120">
        <v>10</v>
      </c>
      <c r="J55" s="121">
        <v>249.26</v>
      </c>
      <c r="K55" s="122">
        <f>I55*J55</f>
        <v>2492.6</v>
      </c>
      <c r="L55" s="118" t="s">
        <v>261</v>
      </c>
      <c r="M55" s="118"/>
      <c r="N55" s="118"/>
      <c r="O55" s="118" t="s">
        <v>386</v>
      </c>
    </row>
    <row r="56" spans="1:15" s="123" customFormat="1" ht="93.75">
      <c r="A56" s="118"/>
      <c r="B56" s="119">
        <v>6</v>
      </c>
      <c r="C56" s="118" t="s">
        <v>274</v>
      </c>
      <c r="D56" s="118" t="s">
        <v>275</v>
      </c>
      <c r="E56" s="118" t="s">
        <v>429</v>
      </c>
      <c r="F56" s="118" t="s">
        <v>108</v>
      </c>
      <c r="G56" s="120" t="s">
        <v>116</v>
      </c>
      <c r="H56" s="120">
        <v>50</v>
      </c>
      <c r="I56" s="120">
        <v>50</v>
      </c>
      <c r="J56" s="121">
        <v>249.26</v>
      </c>
      <c r="K56" s="122">
        <f t="shared" ref="K56:K59" si="4">I56*J56</f>
        <v>12463</v>
      </c>
      <c r="L56" s="118" t="s">
        <v>261</v>
      </c>
      <c r="M56" s="118"/>
      <c r="N56" s="118"/>
      <c r="O56" s="118" t="s">
        <v>387</v>
      </c>
    </row>
    <row r="57" spans="1:15" ht="56.25">
      <c r="A57" s="35"/>
      <c r="B57" s="42">
        <v>6</v>
      </c>
      <c r="C57" s="35" t="s">
        <v>274</v>
      </c>
      <c r="D57" s="35" t="s">
        <v>279</v>
      </c>
      <c r="E57" s="35" t="s">
        <v>362</v>
      </c>
      <c r="F57" s="35" t="s">
        <v>108</v>
      </c>
      <c r="G57" s="43" t="s">
        <v>585</v>
      </c>
      <c r="H57" s="43">
        <v>50</v>
      </c>
      <c r="I57" s="43">
        <v>50</v>
      </c>
      <c r="J57" s="52">
        <v>324</v>
      </c>
      <c r="K57" s="46">
        <f t="shared" si="4"/>
        <v>16200</v>
      </c>
      <c r="L57" s="35" t="s">
        <v>16</v>
      </c>
      <c r="M57" s="35"/>
      <c r="N57" s="35"/>
      <c r="O57" s="35" t="s">
        <v>676</v>
      </c>
    </row>
    <row r="58" spans="1:15" s="123" customFormat="1" ht="81.75" customHeight="1">
      <c r="A58" s="118" t="s">
        <v>21</v>
      </c>
      <c r="B58" s="119">
        <v>6</v>
      </c>
      <c r="C58" s="118" t="s">
        <v>283</v>
      </c>
      <c r="D58" s="118" t="s">
        <v>384</v>
      </c>
      <c r="E58" s="118" t="s">
        <v>425</v>
      </c>
      <c r="F58" s="118" t="s">
        <v>108</v>
      </c>
      <c r="G58" s="120" t="s">
        <v>116</v>
      </c>
      <c r="H58" s="120">
        <v>8</v>
      </c>
      <c r="I58" s="120">
        <v>8</v>
      </c>
      <c r="J58" s="121">
        <v>290.39999999999998</v>
      </c>
      <c r="K58" s="122">
        <f t="shared" si="4"/>
        <v>2323.1999999999998</v>
      </c>
      <c r="L58" s="118" t="s">
        <v>16</v>
      </c>
      <c r="M58" s="118"/>
      <c r="N58" s="118"/>
      <c r="O58" s="118" t="s">
        <v>385</v>
      </c>
    </row>
    <row r="59" spans="1:15" ht="18.75">
      <c r="A59" s="35"/>
      <c r="B59" s="42"/>
      <c r="C59" s="35"/>
      <c r="D59" s="35"/>
      <c r="E59" s="35"/>
      <c r="F59" s="35"/>
      <c r="G59" s="43"/>
      <c r="H59" s="43"/>
      <c r="I59" s="43"/>
      <c r="J59" s="52"/>
      <c r="K59" s="46">
        <f t="shared" si="4"/>
        <v>0</v>
      </c>
      <c r="L59" s="35"/>
      <c r="M59" s="35"/>
      <c r="N59" s="35"/>
      <c r="O59" s="35"/>
    </row>
    <row r="60" spans="1:15" ht="18.75">
      <c r="A60" s="35"/>
      <c r="B60" s="42"/>
      <c r="C60" s="35"/>
      <c r="D60" s="35"/>
      <c r="E60" s="35"/>
      <c r="F60" s="35"/>
      <c r="G60" s="43"/>
      <c r="H60" s="47">
        <f>SUM(H55:H59)</f>
        <v>118</v>
      </c>
      <c r="I60" s="47">
        <f>SUM(I55:I59)</f>
        <v>118</v>
      </c>
      <c r="J60" s="48"/>
      <c r="K60" s="48">
        <f>SUM(K55:K59)</f>
        <v>33478.799999999996</v>
      </c>
      <c r="L60" s="35"/>
      <c r="M60" s="35"/>
      <c r="N60" s="35"/>
      <c r="O60" s="35"/>
    </row>
    <row r="61" spans="1:15" s="123" customFormat="1" ht="56.25">
      <c r="A61" s="118"/>
      <c r="B61" s="119">
        <v>6</v>
      </c>
      <c r="C61" s="118" t="s">
        <v>389</v>
      </c>
      <c r="D61" s="118" t="s">
        <v>390</v>
      </c>
      <c r="E61" s="118" t="s">
        <v>427</v>
      </c>
      <c r="F61" s="118" t="s">
        <v>108</v>
      </c>
      <c r="G61" s="120" t="s">
        <v>116</v>
      </c>
      <c r="H61" s="120">
        <v>23</v>
      </c>
      <c r="I61" s="120">
        <v>23</v>
      </c>
      <c r="J61" s="121">
        <v>275</v>
      </c>
      <c r="K61" s="122">
        <f t="shared" ref="K61:K65" si="5">I61*J61</f>
        <v>6325</v>
      </c>
      <c r="L61" s="118" t="s">
        <v>295</v>
      </c>
      <c r="M61" s="118"/>
      <c r="N61" s="118"/>
      <c r="O61" s="118" t="s">
        <v>291</v>
      </c>
    </row>
    <row r="62" spans="1:15" s="123" customFormat="1" ht="56.25">
      <c r="A62" s="118"/>
      <c r="B62" s="119">
        <v>6</v>
      </c>
      <c r="C62" s="118" t="s">
        <v>389</v>
      </c>
      <c r="D62" s="118" t="s">
        <v>390</v>
      </c>
      <c r="E62" s="118" t="s">
        <v>428</v>
      </c>
      <c r="F62" s="118" t="s">
        <v>108</v>
      </c>
      <c r="G62" s="120" t="s">
        <v>116</v>
      </c>
      <c r="H62" s="120">
        <v>20</v>
      </c>
      <c r="I62" s="120">
        <v>20</v>
      </c>
      <c r="J62" s="121">
        <v>275</v>
      </c>
      <c r="K62" s="122">
        <f t="shared" si="5"/>
        <v>5500</v>
      </c>
      <c r="L62" s="118" t="s">
        <v>295</v>
      </c>
      <c r="M62" s="118"/>
      <c r="N62" s="118"/>
      <c r="O62" s="118" t="s">
        <v>164</v>
      </c>
    </row>
    <row r="63" spans="1:15" s="179" customFormat="1" ht="18.75">
      <c r="A63" s="173"/>
      <c r="B63" s="177"/>
      <c r="C63" s="173"/>
      <c r="D63" s="173"/>
      <c r="E63" s="173"/>
      <c r="F63" s="173"/>
      <c r="G63" s="175"/>
      <c r="H63" s="175"/>
      <c r="I63" s="175"/>
      <c r="J63" s="176"/>
      <c r="K63" s="235">
        <f>J63*H63</f>
        <v>0</v>
      </c>
      <c r="L63" s="173"/>
      <c r="M63" s="173"/>
      <c r="N63" s="173"/>
      <c r="O63" s="173"/>
    </row>
    <row r="64" spans="1:15" ht="56.25">
      <c r="A64" s="35"/>
      <c r="B64" s="42">
        <v>6</v>
      </c>
      <c r="C64" s="35" t="s">
        <v>389</v>
      </c>
      <c r="D64" s="35" t="s">
        <v>390</v>
      </c>
      <c r="E64" s="35" t="s">
        <v>416</v>
      </c>
      <c r="F64" s="35" t="s">
        <v>108</v>
      </c>
      <c r="G64" s="43" t="s">
        <v>115</v>
      </c>
      <c r="H64" s="43">
        <v>12</v>
      </c>
      <c r="I64" s="43">
        <v>12</v>
      </c>
      <c r="J64" s="52">
        <v>407</v>
      </c>
      <c r="K64" s="46">
        <f t="shared" si="5"/>
        <v>4884</v>
      </c>
      <c r="L64" s="35" t="s">
        <v>295</v>
      </c>
      <c r="M64" s="35"/>
      <c r="N64" s="35"/>
      <c r="O64" s="35" t="s">
        <v>697</v>
      </c>
    </row>
    <row r="65" spans="1:15" ht="18.75">
      <c r="A65" s="35"/>
      <c r="B65" s="42"/>
      <c r="C65" s="35"/>
      <c r="D65" s="35"/>
      <c r="E65" s="35"/>
      <c r="F65" s="35"/>
      <c r="G65" s="43"/>
      <c r="H65" s="43"/>
      <c r="I65" s="43"/>
      <c r="J65" s="52"/>
      <c r="K65" s="46">
        <f t="shared" si="5"/>
        <v>0</v>
      </c>
      <c r="L65" s="35"/>
      <c r="M65" s="35"/>
      <c r="N65" s="35"/>
      <c r="O65" s="35"/>
    </row>
    <row r="66" spans="1:15" ht="18.75">
      <c r="A66" s="35"/>
      <c r="B66" s="42"/>
      <c r="C66" s="35"/>
      <c r="D66" s="35"/>
      <c r="E66" s="35"/>
      <c r="F66" s="35"/>
      <c r="G66" s="43"/>
      <c r="H66" s="47">
        <f>SUM(H61:H65)</f>
        <v>55</v>
      </c>
      <c r="I66" s="47">
        <f>SUM(I61:I65)</f>
        <v>55</v>
      </c>
      <c r="J66" s="48"/>
      <c r="K66" s="48">
        <f>SUM(K61:K65)</f>
        <v>16709</v>
      </c>
      <c r="L66" s="35"/>
      <c r="M66" s="35"/>
      <c r="N66" s="35"/>
      <c r="O66" s="35"/>
    </row>
    <row r="67" spans="1:15" s="123" customFormat="1" ht="56.25">
      <c r="A67" s="118"/>
      <c r="B67" s="119">
        <v>6</v>
      </c>
      <c r="C67" s="118" t="s">
        <v>392</v>
      </c>
      <c r="D67" s="118" t="s">
        <v>393</v>
      </c>
      <c r="E67" s="118" t="s">
        <v>427</v>
      </c>
      <c r="F67" s="118" t="s">
        <v>108</v>
      </c>
      <c r="G67" s="120" t="s">
        <v>116</v>
      </c>
      <c r="H67" s="120">
        <v>31</v>
      </c>
      <c r="I67" s="120">
        <v>31</v>
      </c>
      <c r="J67" s="121">
        <v>275</v>
      </c>
      <c r="K67" s="122">
        <f t="shared" si="2"/>
        <v>8525</v>
      </c>
      <c r="L67" s="118" t="s">
        <v>295</v>
      </c>
      <c r="M67" s="118"/>
      <c r="N67" s="118"/>
      <c r="O67" s="118" t="s">
        <v>291</v>
      </c>
    </row>
    <row r="68" spans="1:15" s="123" customFormat="1" ht="56.25">
      <c r="A68" s="118"/>
      <c r="B68" s="119">
        <v>6</v>
      </c>
      <c r="C68" s="118" t="s">
        <v>392</v>
      </c>
      <c r="D68" s="118" t="s">
        <v>393</v>
      </c>
      <c r="E68" s="118" t="s">
        <v>428</v>
      </c>
      <c r="F68" s="118" t="s">
        <v>108</v>
      </c>
      <c r="G68" s="120" t="s">
        <v>116</v>
      </c>
      <c r="H68" s="120">
        <v>20</v>
      </c>
      <c r="I68" s="120">
        <v>20</v>
      </c>
      <c r="J68" s="121">
        <v>275</v>
      </c>
      <c r="K68" s="122">
        <f t="shared" si="2"/>
        <v>5500</v>
      </c>
      <c r="L68" s="118" t="s">
        <v>295</v>
      </c>
      <c r="M68" s="118"/>
      <c r="N68" s="118"/>
      <c r="O68" s="118" t="s">
        <v>164</v>
      </c>
    </row>
    <row r="69" spans="1:15" s="179" customFormat="1" ht="18.75">
      <c r="A69" s="173"/>
      <c r="B69" s="177"/>
      <c r="C69" s="173"/>
      <c r="D69" s="173"/>
      <c r="E69" s="173"/>
      <c r="F69" s="173"/>
      <c r="G69" s="175"/>
      <c r="H69" s="175"/>
      <c r="I69" s="175"/>
      <c r="J69" s="176"/>
      <c r="K69" s="235">
        <f>J69*H69</f>
        <v>0</v>
      </c>
      <c r="L69" s="173"/>
      <c r="M69" s="173"/>
      <c r="N69" s="173"/>
      <c r="O69" s="173"/>
    </row>
    <row r="70" spans="1:15" ht="56.25">
      <c r="A70" s="35"/>
      <c r="B70" s="42">
        <v>6</v>
      </c>
      <c r="C70" s="35" t="s">
        <v>395</v>
      </c>
      <c r="D70" s="35" t="s">
        <v>394</v>
      </c>
      <c r="E70" s="35" t="s">
        <v>418</v>
      </c>
      <c r="F70" s="35" t="s">
        <v>108</v>
      </c>
      <c r="G70" s="43" t="s">
        <v>172</v>
      </c>
      <c r="H70" s="43">
        <v>54</v>
      </c>
      <c r="I70" s="43">
        <v>54</v>
      </c>
      <c r="J70" s="52">
        <v>363</v>
      </c>
      <c r="K70" s="46">
        <f t="shared" ref="K70:K71" si="6">I70*J70</f>
        <v>19602</v>
      </c>
      <c r="L70" s="35" t="s">
        <v>295</v>
      </c>
      <c r="M70" s="35"/>
      <c r="N70" s="35"/>
      <c r="O70" s="35" t="s">
        <v>396</v>
      </c>
    </row>
    <row r="71" spans="1:15" s="123" customFormat="1" ht="75">
      <c r="A71" s="118"/>
      <c r="B71" s="119">
        <v>6</v>
      </c>
      <c r="C71" s="118" t="s">
        <v>397</v>
      </c>
      <c r="D71" s="118" t="s">
        <v>398</v>
      </c>
      <c r="E71" s="118" t="s">
        <v>323</v>
      </c>
      <c r="F71" s="118" t="s">
        <v>108</v>
      </c>
      <c r="G71" s="120" t="s">
        <v>116</v>
      </c>
      <c r="H71" s="120">
        <v>8</v>
      </c>
      <c r="I71" s="120">
        <v>8</v>
      </c>
      <c r="J71" s="121">
        <v>302.5</v>
      </c>
      <c r="K71" s="122">
        <f t="shared" si="6"/>
        <v>2420</v>
      </c>
      <c r="L71" s="118" t="s">
        <v>16</v>
      </c>
      <c r="M71" s="118"/>
      <c r="N71" s="118"/>
      <c r="O71" s="118" t="s">
        <v>692</v>
      </c>
    </row>
    <row r="72" spans="1:15" ht="18.75">
      <c r="A72" s="35"/>
      <c r="B72" s="42"/>
      <c r="C72" s="35"/>
      <c r="D72" s="35"/>
      <c r="E72" s="35"/>
      <c r="F72" s="35"/>
      <c r="G72" s="43"/>
      <c r="H72" s="43"/>
      <c r="I72" s="43"/>
      <c r="J72" s="52"/>
      <c r="K72" s="46"/>
      <c r="L72" s="35"/>
      <c r="M72" s="35"/>
      <c r="N72" s="35"/>
      <c r="O72" s="35"/>
    </row>
    <row r="73" spans="1:15" ht="18.75">
      <c r="A73" s="35"/>
      <c r="B73" s="42"/>
      <c r="C73" s="35"/>
      <c r="D73" s="35"/>
      <c r="E73" s="35"/>
      <c r="F73" s="35"/>
      <c r="G73" s="43"/>
      <c r="H73" s="47">
        <f>SUM(H67:H72)</f>
        <v>113</v>
      </c>
      <c r="I73" s="47">
        <f>SUM(I67:I72)</f>
        <v>113</v>
      </c>
      <c r="J73" s="48"/>
      <c r="K73" s="48">
        <f>SUM(K67:K72)</f>
        <v>36047</v>
      </c>
      <c r="L73" s="35"/>
      <c r="M73" s="35"/>
      <c r="N73" s="35"/>
      <c r="O73" s="35"/>
    </row>
    <row r="74" spans="1:15" s="123" customFormat="1" ht="56.25">
      <c r="A74" s="118"/>
      <c r="B74" s="119">
        <v>6</v>
      </c>
      <c r="C74" s="118" t="s">
        <v>287</v>
      </c>
      <c r="D74" s="118" t="s">
        <v>289</v>
      </c>
      <c r="E74" s="118" t="s">
        <v>436</v>
      </c>
      <c r="F74" s="118" t="s">
        <v>108</v>
      </c>
      <c r="G74" s="120" t="s">
        <v>116</v>
      </c>
      <c r="H74" s="120">
        <v>50</v>
      </c>
      <c r="I74" s="120">
        <v>50</v>
      </c>
      <c r="J74" s="121">
        <v>245</v>
      </c>
      <c r="K74" s="122">
        <f t="shared" si="2"/>
        <v>12250</v>
      </c>
      <c r="L74" s="118" t="s">
        <v>295</v>
      </c>
      <c r="M74" s="118"/>
      <c r="N74" s="118"/>
      <c r="O74" s="118" t="s">
        <v>293</v>
      </c>
    </row>
    <row r="75" spans="1:15" s="123" customFormat="1" ht="56.25">
      <c r="A75" s="118"/>
      <c r="B75" s="119">
        <v>6</v>
      </c>
      <c r="C75" s="118" t="s">
        <v>287</v>
      </c>
      <c r="D75" s="118" t="s">
        <v>289</v>
      </c>
      <c r="E75" s="118" t="s">
        <v>428</v>
      </c>
      <c r="F75" s="118" t="s">
        <v>108</v>
      </c>
      <c r="G75" s="120" t="s">
        <v>116</v>
      </c>
      <c r="H75" s="120">
        <v>10</v>
      </c>
      <c r="I75" s="120">
        <v>10</v>
      </c>
      <c r="J75" s="121">
        <v>195</v>
      </c>
      <c r="K75" s="122">
        <f t="shared" si="2"/>
        <v>1950</v>
      </c>
      <c r="L75" s="118" t="s">
        <v>295</v>
      </c>
      <c r="M75" s="118"/>
      <c r="N75" s="118"/>
      <c r="O75" s="118" t="s">
        <v>464</v>
      </c>
    </row>
    <row r="76" spans="1:15" s="179" customFormat="1" ht="18.75">
      <c r="A76" s="173"/>
      <c r="B76" s="177"/>
      <c r="C76" s="173"/>
      <c r="D76" s="238"/>
      <c r="E76" s="237"/>
      <c r="F76" s="173"/>
      <c r="G76" s="175"/>
      <c r="H76" s="175"/>
      <c r="I76" s="175"/>
      <c r="J76" s="176"/>
      <c r="K76" s="235">
        <f>J76*H76</f>
        <v>0</v>
      </c>
      <c r="L76" s="173"/>
      <c r="M76" s="173"/>
      <c r="N76" s="173"/>
      <c r="O76" s="173"/>
    </row>
    <row r="77" spans="1:15" ht="93.75">
      <c r="A77" s="35"/>
      <c r="B77" s="42">
        <v>6</v>
      </c>
      <c r="C77" s="35" t="s">
        <v>287</v>
      </c>
      <c r="D77" s="57" t="s">
        <v>399</v>
      </c>
      <c r="E77" s="198" t="s">
        <v>415</v>
      </c>
      <c r="F77" s="35" t="s">
        <v>108</v>
      </c>
      <c r="G77" s="43" t="s">
        <v>172</v>
      </c>
      <c r="H77" s="43">
        <v>25</v>
      </c>
      <c r="I77" s="43">
        <v>25</v>
      </c>
      <c r="J77" s="52">
        <v>387.86</v>
      </c>
      <c r="K77" s="46">
        <f t="shared" si="2"/>
        <v>9696.5</v>
      </c>
      <c r="L77" s="35" t="s">
        <v>295</v>
      </c>
      <c r="M77" s="35"/>
      <c r="N77" s="35"/>
      <c r="O77" s="35" t="s">
        <v>704</v>
      </c>
    </row>
    <row r="78" spans="1:15" ht="18.75">
      <c r="A78" s="35"/>
      <c r="B78" s="42"/>
      <c r="C78" s="35"/>
      <c r="D78" s="35"/>
      <c r="E78" s="198"/>
      <c r="F78" s="35"/>
      <c r="G78" s="43"/>
      <c r="H78" s="43"/>
      <c r="I78" s="43"/>
      <c r="J78" s="52"/>
      <c r="K78" s="46">
        <f t="shared" si="2"/>
        <v>0</v>
      </c>
      <c r="L78" s="35"/>
      <c r="M78" s="35"/>
      <c r="N78" s="35"/>
      <c r="O78" s="35"/>
    </row>
    <row r="79" spans="1:15" ht="18.75">
      <c r="A79" s="35"/>
      <c r="B79" s="42"/>
      <c r="C79" s="35"/>
      <c r="D79" s="35"/>
      <c r="E79" s="198"/>
      <c r="F79" s="35"/>
      <c r="G79" s="43"/>
      <c r="H79" s="47">
        <f>SUM(H74:H78)</f>
        <v>85</v>
      </c>
      <c r="I79" s="47">
        <f>SUM(I74:I78)</f>
        <v>85</v>
      </c>
      <c r="J79" s="48"/>
      <c r="K79" s="48">
        <f>SUM(K74:K78)</f>
        <v>23896.5</v>
      </c>
      <c r="L79" s="35"/>
      <c r="M79" s="35"/>
      <c r="N79" s="35"/>
      <c r="O79" s="35"/>
    </row>
    <row r="80" spans="1:15" s="179" customFormat="1" ht="18.75">
      <c r="A80" s="173"/>
      <c r="B80" s="177"/>
      <c r="C80" s="173"/>
      <c r="D80" s="173"/>
      <c r="E80" s="237"/>
      <c r="F80" s="173"/>
      <c r="G80" s="175"/>
      <c r="H80" s="175"/>
      <c r="I80" s="175"/>
      <c r="J80" s="176"/>
      <c r="K80" s="235">
        <f>J80*H80</f>
        <v>0</v>
      </c>
      <c r="L80" s="173"/>
      <c r="M80" s="173"/>
      <c r="N80" s="173"/>
      <c r="O80" s="173"/>
    </row>
    <row r="81" spans="1:15" s="179" customFormat="1" ht="18.75">
      <c r="A81" s="173"/>
      <c r="B81" s="177"/>
      <c r="C81" s="173"/>
      <c r="D81" s="173"/>
      <c r="E81" s="173"/>
      <c r="F81" s="173"/>
      <c r="G81" s="175"/>
      <c r="H81" s="175"/>
      <c r="I81" s="175"/>
      <c r="J81" s="176"/>
      <c r="K81" s="235">
        <f>J81*H81</f>
        <v>0</v>
      </c>
      <c r="L81" s="173"/>
      <c r="M81" s="173"/>
      <c r="N81" s="173"/>
      <c r="O81" s="173"/>
    </row>
    <row r="82" spans="1:15" s="179" customFormat="1" ht="18.75">
      <c r="A82" s="173"/>
      <c r="B82" s="177"/>
      <c r="C82" s="173"/>
      <c r="D82" s="173"/>
      <c r="E82" s="173"/>
      <c r="F82" s="173"/>
      <c r="G82" s="175"/>
      <c r="H82" s="175"/>
      <c r="I82" s="175"/>
      <c r="J82" s="176"/>
      <c r="K82" s="235">
        <f>J82*H82</f>
        <v>0</v>
      </c>
      <c r="L82" s="173"/>
      <c r="M82" s="173"/>
      <c r="N82" s="173"/>
      <c r="O82" s="173"/>
    </row>
    <row r="83" spans="1:15" s="179" customFormat="1" ht="18.75">
      <c r="A83" s="173"/>
      <c r="B83" s="177"/>
      <c r="C83" s="173"/>
      <c r="D83" s="173"/>
      <c r="E83" s="173"/>
      <c r="F83" s="173"/>
      <c r="G83" s="175"/>
      <c r="H83" s="175"/>
      <c r="I83" s="175"/>
      <c r="J83" s="176"/>
      <c r="K83" s="235">
        <f>J83*H83</f>
        <v>0</v>
      </c>
      <c r="L83" s="173"/>
      <c r="M83" s="173"/>
      <c r="N83" s="173"/>
      <c r="O83" s="173"/>
    </row>
    <row r="84" spans="1:15" ht="56.25">
      <c r="A84" s="35"/>
      <c r="B84" s="42">
        <v>6</v>
      </c>
      <c r="C84" s="35" t="s">
        <v>405</v>
      </c>
      <c r="D84" s="35" t="s">
        <v>404</v>
      </c>
      <c r="E84" s="35" t="s">
        <v>845</v>
      </c>
      <c r="F84" s="35" t="s">
        <v>108</v>
      </c>
      <c r="G84" s="43" t="s">
        <v>172</v>
      </c>
      <c r="H84" s="43">
        <v>10</v>
      </c>
      <c r="I84" s="43">
        <v>10</v>
      </c>
      <c r="J84" s="52">
        <v>381</v>
      </c>
      <c r="K84" s="46">
        <f t="shared" ref="K84" si="7">I84*J84</f>
        <v>3810</v>
      </c>
      <c r="L84" s="35" t="s">
        <v>176</v>
      </c>
      <c r="M84" s="35"/>
      <c r="N84" s="35"/>
      <c r="O84" s="35" t="s">
        <v>407</v>
      </c>
    </row>
    <row r="85" spans="1:15" s="123" customFormat="1" ht="56.25">
      <c r="A85" s="118"/>
      <c r="B85" s="119">
        <v>6</v>
      </c>
      <c r="C85" s="118" t="s">
        <v>402</v>
      </c>
      <c r="D85" s="118" t="s">
        <v>403</v>
      </c>
      <c r="E85" s="118" t="s">
        <v>321</v>
      </c>
      <c r="F85" s="118" t="s">
        <v>108</v>
      </c>
      <c r="G85" s="120" t="s">
        <v>116</v>
      </c>
      <c r="H85" s="120">
        <v>8</v>
      </c>
      <c r="I85" s="120">
        <v>8</v>
      </c>
      <c r="J85" s="121">
        <v>302.5</v>
      </c>
      <c r="K85" s="122">
        <f t="shared" si="2"/>
        <v>2420</v>
      </c>
      <c r="L85" s="118" t="s">
        <v>16</v>
      </c>
      <c r="M85" s="118"/>
      <c r="N85" s="118"/>
      <c r="O85" s="118" t="s">
        <v>246</v>
      </c>
    </row>
    <row r="86" spans="1:15" ht="18.75">
      <c r="A86" s="35"/>
      <c r="B86" s="42"/>
      <c r="C86" s="35"/>
      <c r="D86" s="35"/>
      <c r="E86" s="35"/>
      <c r="F86" s="35"/>
      <c r="G86" s="43"/>
      <c r="H86" s="47">
        <f>SUM(H80:H85)</f>
        <v>18</v>
      </c>
      <c r="I86" s="47">
        <f>SUM(I80:I85)</f>
        <v>18</v>
      </c>
      <c r="J86" s="48"/>
      <c r="K86" s="48">
        <f>SUM(K80:K85)</f>
        <v>6230</v>
      </c>
      <c r="L86" s="35"/>
      <c r="M86" s="35"/>
      <c r="N86" s="35"/>
      <c r="O86" s="35"/>
    </row>
    <row r="87" spans="1:15" s="123" customFormat="1" ht="37.5">
      <c r="A87" s="118"/>
      <c r="B87" s="119">
        <v>6</v>
      </c>
      <c r="C87" s="118" t="s">
        <v>302</v>
      </c>
      <c r="D87" s="118" t="s">
        <v>412</v>
      </c>
      <c r="E87" s="118" t="s">
        <v>426</v>
      </c>
      <c r="F87" s="118" t="s">
        <v>108</v>
      </c>
      <c r="G87" s="120" t="s">
        <v>116</v>
      </c>
      <c r="H87" s="120">
        <v>6</v>
      </c>
      <c r="I87" s="120">
        <v>6</v>
      </c>
      <c r="J87" s="121">
        <v>213.4</v>
      </c>
      <c r="K87" s="122">
        <f t="shared" ref="K87" si="8">I87*J87</f>
        <v>1280.4000000000001</v>
      </c>
      <c r="L87" s="118" t="s">
        <v>176</v>
      </c>
      <c r="M87" s="118"/>
      <c r="N87" s="118"/>
      <c r="O87" s="118" t="s">
        <v>699</v>
      </c>
    </row>
    <row r="88" spans="1:15" s="123" customFormat="1" ht="37.5">
      <c r="A88" s="118"/>
      <c r="B88" s="119">
        <v>6</v>
      </c>
      <c r="C88" s="118" t="s">
        <v>302</v>
      </c>
      <c r="D88" s="118" t="s">
        <v>412</v>
      </c>
      <c r="E88" s="118" t="s">
        <v>432</v>
      </c>
      <c r="F88" s="118" t="s">
        <v>108</v>
      </c>
      <c r="G88" s="120" t="s">
        <v>116</v>
      </c>
      <c r="H88" s="120">
        <v>20</v>
      </c>
      <c r="I88" s="120">
        <v>20</v>
      </c>
      <c r="J88" s="121">
        <v>213.4</v>
      </c>
      <c r="K88" s="122">
        <f t="shared" ref="K88:K89" si="9">I88*J88</f>
        <v>4268</v>
      </c>
      <c r="L88" s="118" t="s">
        <v>176</v>
      </c>
      <c r="M88" s="118"/>
      <c r="N88" s="118"/>
      <c r="O88" s="118" t="s">
        <v>700</v>
      </c>
    </row>
    <row r="89" spans="1:15" s="123" customFormat="1" ht="37.5">
      <c r="A89" s="118"/>
      <c r="B89" s="119">
        <v>6</v>
      </c>
      <c r="C89" s="118" t="s">
        <v>302</v>
      </c>
      <c r="D89" s="118" t="s">
        <v>412</v>
      </c>
      <c r="E89" s="118" t="s">
        <v>194</v>
      </c>
      <c r="F89" s="118" t="s">
        <v>108</v>
      </c>
      <c r="G89" s="120" t="s">
        <v>116</v>
      </c>
      <c r="H89" s="120">
        <v>19</v>
      </c>
      <c r="I89" s="120">
        <v>19</v>
      </c>
      <c r="J89" s="121">
        <v>213.4</v>
      </c>
      <c r="K89" s="122">
        <f t="shared" si="9"/>
        <v>4054.6</v>
      </c>
      <c r="L89" s="118" t="s">
        <v>176</v>
      </c>
      <c r="M89" s="118"/>
      <c r="N89" s="118"/>
      <c r="O89" s="118" t="s">
        <v>700</v>
      </c>
    </row>
    <row r="90" spans="1:15" s="179" customFormat="1" ht="18.75">
      <c r="A90" s="173"/>
      <c r="B90" s="177"/>
      <c r="C90" s="173"/>
      <c r="D90" s="173"/>
      <c r="E90" s="173"/>
      <c r="F90" s="173"/>
      <c r="G90" s="175"/>
      <c r="H90" s="175"/>
      <c r="I90" s="175"/>
      <c r="J90" s="176"/>
      <c r="K90" s="235">
        <f>J90*H90</f>
        <v>0</v>
      </c>
      <c r="L90" s="173"/>
      <c r="M90" s="173"/>
      <c r="N90" s="173"/>
      <c r="O90" s="173"/>
    </row>
    <row r="91" spans="1:15" s="179" customFormat="1" ht="18.75">
      <c r="A91" s="173"/>
      <c r="B91" s="177"/>
      <c r="C91" s="173"/>
      <c r="D91" s="173"/>
      <c r="E91" s="173"/>
      <c r="F91" s="173"/>
      <c r="G91" s="175"/>
      <c r="H91" s="175"/>
      <c r="I91" s="175"/>
      <c r="J91" s="176"/>
      <c r="K91" s="235">
        <f>J91*H91</f>
        <v>0</v>
      </c>
      <c r="L91" s="173"/>
      <c r="M91" s="173"/>
      <c r="N91" s="173"/>
      <c r="O91" s="173"/>
    </row>
    <row r="92" spans="1:15" s="123" customFormat="1" ht="75">
      <c r="A92" s="118" t="s">
        <v>21</v>
      </c>
      <c r="B92" s="119">
        <v>6</v>
      </c>
      <c r="C92" s="118" t="s">
        <v>400</v>
      </c>
      <c r="D92" s="118" t="s">
        <v>304</v>
      </c>
      <c r="E92" s="118" t="s">
        <v>323</v>
      </c>
      <c r="F92" s="118" t="s">
        <v>108</v>
      </c>
      <c r="G92" s="120" t="s">
        <v>112</v>
      </c>
      <c r="H92" s="120">
        <v>8</v>
      </c>
      <c r="I92" s="120">
        <v>8</v>
      </c>
      <c r="J92" s="121">
        <v>326.7</v>
      </c>
      <c r="K92" s="122">
        <f t="shared" si="2"/>
        <v>2613.6</v>
      </c>
      <c r="L92" s="118" t="s">
        <v>16</v>
      </c>
      <c r="M92" s="118"/>
      <c r="N92" s="118"/>
      <c r="O92" s="118" t="s">
        <v>698</v>
      </c>
    </row>
    <row r="93" spans="1:15" ht="18.75">
      <c r="A93" s="35"/>
      <c r="B93" s="42"/>
      <c r="C93" s="35"/>
      <c r="D93" s="35"/>
      <c r="E93" s="35"/>
      <c r="F93" s="35"/>
      <c r="G93" s="43"/>
      <c r="H93" s="43"/>
      <c r="I93" s="43"/>
      <c r="J93" s="52"/>
      <c r="K93" s="46">
        <f t="shared" si="2"/>
        <v>0</v>
      </c>
      <c r="L93" s="35"/>
      <c r="M93" s="35"/>
      <c r="N93" s="35"/>
      <c r="O93" s="35"/>
    </row>
    <row r="94" spans="1:15" ht="18.75">
      <c r="A94" s="35"/>
      <c r="B94" s="42"/>
      <c r="C94" s="35"/>
      <c r="D94" s="35"/>
      <c r="E94" s="35"/>
      <c r="F94" s="35"/>
      <c r="G94" s="43"/>
      <c r="H94" s="47">
        <f>H87+H88+H89+H90+H91+H92+H93</f>
        <v>53</v>
      </c>
      <c r="I94" s="47">
        <f>I87+I88+I89+I90+I91+I92+I93</f>
        <v>53</v>
      </c>
      <c r="J94" s="48"/>
      <c r="K94" s="48">
        <f>K87+K88+K89+K90+K91+K92+K93</f>
        <v>12216.6</v>
      </c>
      <c r="L94" s="35"/>
      <c r="M94" s="35"/>
      <c r="N94" s="35"/>
      <c r="O94" s="35"/>
    </row>
    <row r="95" spans="1:15" s="123" customFormat="1" ht="56.25">
      <c r="A95" s="118"/>
      <c r="B95" s="119">
        <v>6</v>
      </c>
      <c r="C95" s="118" t="s">
        <v>308</v>
      </c>
      <c r="D95" s="118" t="s">
        <v>307</v>
      </c>
      <c r="E95" s="118" t="s">
        <v>346</v>
      </c>
      <c r="F95" s="118" t="s">
        <v>108</v>
      </c>
      <c r="G95" s="120" t="s">
        <v>116</v>
      </c>
      <c r="H95" s="119">
        <v>10</v>
      </c>
      <c r="I95" s="119">
        <v>10</v>
      </c>
      <c r="J95" s="124">
        <v>212.5</v>
      </c>
      <c r="K95" s="122">
        <f>I95*J95</f>
        <v>2125</v>
      </c>
      <c r="L95" s="118" t="s">
        <v>315</v>
      </c>
      <c r="M95" s="118"/>
      <c r="N95" s="118"/>
      <c r="O95" s="118" t="s">
        <v>388</v>
      </c>
    </row>
    <row r="96" spans="1:15" s="179" customFormat="1" ht="18.75">
      <c r="A96" s="173"/>
      <c r="B96" s="177"/>
      <c r="C96" s="173"/>
      <c r="D96" s="173"/>
      <c r="E96" s="173"/>
      <c r="F96" s="173"/>
      <c r="G96" s="175"/>
      <c r="H96" s="177"/>
      <c r="I96" s="177"/>
      <c r="J96" s="236"/>
      <c r="K96" s="235">
        <f>J96*H96</f>
        <v>0</v>
      </c>
      <c r="L96" s="173"/>
      <c r="M96" s="173"/>
      <c r="N96" s="173"/>
      <c r="O96" s="173"/>
    </row>
    <row r="97" spans="1:15" ht="37.5">
      <c r="A97" s="35"/>
      <c r="B97" s="42">
        <v>6</v>
      </c>
      <c r="C97" s="35" t="s">
        <v>308</v>
      </c>
      <c r="D97" s="35" t="s">
        <v>307</v>
      </c>
      <c r="E97" s="35" t="s">
        <v>417</v>
      </c>
      <c r="F97" s="35" t="s">
        <v>108</v>
      </c>
      <c r="G97" s="43" t="s">
        <v>172</v>
      </c>
      <c r="H97" s="42">
        <v>10</v>
      </c>
      <c r="I97" s="42">
        <v>10</v>
      </c>
      <c r="J97" s="54">
        <v>380</v>
      </c>
      <c r="K97" s="46">
        <f>I97*J97</f>
        <v>3800</v>
      </c>
      <c r="L97" s="35" t="s">
        <v>315</v>
      </c>
      <c r="M97" s="35"/>
      <c r="N97" s="35"/>
      <c r="O97" s="35" t="s">
        <v>701</v>
      </c>
    </row>
    <row r="98" spans="1:15" ht="18.75">
      <c r="A98" s="35"/>
      <c r="B98" s="42"/>
      <c r="C98" s="35"/>
      <c r="D98" s="35"/>
      <c r="E98" s="35"/>
      <c r="F98" s="35"/>
      <c r="G98" s="43"/>
      <c r="H98" s="42"/>
      <c r="I98" s="42"/>
      <c r="J98" s="54"/>
      <c r="K98" s="46">
        <f t="shared" ref="K98" si="10">I98*J98</f>
        <v>0</v>
      </c>
      <c r="L98" s="35"/>
      <c r="M98" s="35"/>
      <c r="N98" s="35"/>
      <c r="O98" s="35"/>
    </row>
    <row r="99" spans="1:15" ht="18.75">
      <c r="A99" s="35"/>
      <c r="B99" s="43"/>
      <c r="C99" s="35"/>
      <c r="D99" s="35"/>
      <c r="E99" s="35"/>
      <c r="F99" s="35"/>
      <c r="G99" s="43"/>
      <c r="H99" s="47">
        <f>H95+H96+H97+H98</f>
        <v>20</v>
      </c>
      <c r="I99" s="47">
        <f>I95+I96+I97+I98</f>
        <v>20</v>
      </c>
      <c r="J99" s="48"/>
      <c r="K99" s="48">
        <f>K95+K96+K97+K98</f>
        <v>5925</v>
      </c>
      <c r="L99" s="35"/>
      <c r="M99" s="35"/>
      <c r="N99" s="35"/>
      <c r="O99" s="35"/>
    </row>
    <row r="100" spans="1:15" s="123" customFormat="1" ht="56.25">
      <c r="A100" s="118"/>
      <c r="B100" s="120">
        <v>6</v>
      </c>
      <c r="C100" s="118" t="s">
        <v>309</v>
      </c>
      <c r="D100" s="118" t="s">
        <v>310</v>
      </c>
      <c r="E100" s="118" t="s">
        <v>321</v>
      </c>
      <c r="F100" s="118" t="s">
        <v>108</v>
      </c>
      <c r="G100" s="120" t="s">
        <v>116</v>
      </c>
      <c r="H100" s="119">
        <v>8</v>
      </c>
      <c r="I100" s="119">
        <v>8</v>
      </c>
      <c r="J100" s="124">
        <v>324.5</v>
      </c>
      <c r="K100" s="122">
        <f>J100*I100</f>
        <v>2596</v>
      </c>
      <c r="L100" s="118" t="s">
        <v>16</v>
      </c>
      <c r="M100" s="118"/>
      <c r="N100" s="118"/>
      <c r="O100" s="118" t="s">
        <v>317</v>
      </c>
    </row>
    <row r="101" spans="1:15" s="123" customFormat="1" ht="56.25">
      <c r="A101" s="118"/>
      <c r="B101" s="120">
        <v>6</v>
      </c>
      <c r="C101" s="118" t="s">
        <v>309</v>
      </c>
      <c r="D101" s="118" t="s">
        <v>310</v>
      </c>
      <c r="E101" s="118" t="s">
        <v>348</v>
      </c>
      <c r="F101" s="118" t="s">
        <v>108</v>
      </c>
      <c r="G101" s="120" t="s">
        <v>116</v>
      </c>
      <c r="H101" s="119">
        <v>24</v>
      </c>
      <c r="I101" s="119">
        <v>24</v>
      </c>
      <c r="J101" s="124">
        <v>324.5</v>
      </c>
      <c r="K101" s="122">
        <f>J101*I101</f>
        <v>7788</v>
      </c>
      <c r="L101" s="118" t="s">
        <v>16</v>
      </c>
      <c r="M101" s="118"/>
      <c r="N101" s="118"/>
      <c r="O101" s="118" t="s">
        <v>317</v>
      </c>
    </row>
    <row r="102" spans="1:15" s="179" customFormat="1" ht="18.75">
      <c r="A102" s="173"/>
      <c r="B102" s="175"/>
      <c r="C102" s="173"/>
      <c r="D102" s="173"/>
      <c r="E102" s="173"/>
      <c r="F102" s="173"/>
      <c r="G102" s="175"/>
      <c r="H102" s="177"/>
      <c r="I102" s="177"/>
      <c r="J102" s="236"/>
      <c r="K102" s="235">
        <f>J102*H102</f>
        <v>0</v>
      </c>
      <c r="L102" s="173"/>
      <c r="M102" s="173"/>
      <c r="N102" s="173"/>
      <c r="O102" s="173"/>
    </row>
    <row r="103" spans="1:15" ht="18.75">
      <c r="A103" s="35"/>
      <c r="B103" s="43"/>
      <c r="C103" s="35"/>
      <c r="D103" s="35"/>
      <c r="E103" s="35"/>
      <c r="F103" s="35"/>
      <c r="G103" s="43"/>
      <c r="H103" s="42"/>
      <c r="I103" s="42"/>
      <c r="J103" s="54"/>
      <c r="K103" s="46">
        <f t="shared" ref="K103" si="11">J103*I103</f>
        <v>0</v>
      </c>
      <c r="L103" s="35"/>
      <c r="M103" s="35"/>
      <c r="N103" s="35"/>
      <c r="O103" s="35"/>
    </row>
    <row r="104" spans="1:15" ht="18.75">
      <c r="A104" s="35"/>
      <c r="B104" s="43"/>
      <c r="C104" s="35"/>
      <c r="D104" s="35"/>
      <c r="E104" s="35"/>
      <c r="F104" s="35"/>
      <c r="G104" s="43"/>
      <c r="H104" s="47">
        <f>H100+H101+H102+H103</f>
        <v>32</v>
      </c>
      <c r="I104" s="47">
        <f>I100+I101+I102+I103</f>
        <v>32</v>
      </c>
      <c r="J104" s="48"/>
      <c r="K104" s="48">
        <f>K100+K101+K102+K103</f>
        <v>10384</v>
      </c>
      <c r="L104" s="35"/>
      <c r="M104" s="35"/>
      <c r="N104" s="35"/>
      <c r="O104" s="35"/>
    </row>
    <row r="105" spans="1:15" ht="56.25">
      <c r="A105" s="35"/>
      <c r="B105" s="43">
        <v>6</v>
      </c>
      <c r="C105" s="35" t="s">
        <v>312</v>
      </c>
      <c r="D105" s="35" t="s">
        <v>311</v>
      </c>
      <c r="E105" s="35" t="s">
        <v>362</v>
      </c>
      <c r="F105" s="35" t="s">
        <v>108</v>
      </c>
      <c r="G105" s="43" t="s">
        <v>585</v>
      </c>
      <c r="H105" s="42">
        <v>2</v>
      </c>
      <c r="I105" s="42">
        <v>2</v>
      </c>
      <c r="J105" s="54">
        <v>334</v>
      </c>
      <c r="K105" s="46">
        <f>J105*I105</f>
        <v>668</v>
      </c>
      <c r="L105" s="35" t="s">
        <v>316</v>
      </c>
      <c r="M105" s="35"/>
      <c r="N105" s="35"/>
      <c r="O105" s="35" t="s">
        <v>702</v>
      </c>
    </row>
    <row r="106" spans="1:15" ht="56.25">
      <c r="A106" s="35"/>
      <c r="B106" s="42">
        <v>6</v>
      </c>
      <c r="C106" s="35" t="s">
        <v>313</v>
      </c>
      <c r="D106" s="35" t="s">
        <v>314</v>
      </c>
      <c r="E106" s="35" t="s">
        <v>362</v>
      </c>
      <c r="F106" s="35" t="s">
        <v>108</v>
      </c>
      <c r="G106" s="43" t="s">
        <v>585</v>
      </c>
      <c r="H106" s="42">
        <v>2</v>
      </c>
      <c r="I106" s="42">
        <v>2</v>
      </c>
      <c r="J106" s="54">
        <v>334</v>
      </c>
      <c r="K106" s="46">
        <f t="shared" ref="K106:K109" si="12">J106*I106</f>
        <v>668</v>
      </c>
      <c r="L106" s="35" t="s">
        <v>316</v>
      </c>
      <c r="M106" s="35"/>
      <c r="N106" s="35"/>
      <c r="O106" s="35" t="s">
        <v>702</v>
      </c>
    </row>
    <row r="107" spans="1:15" s="123" customFormat="1" ht="56.25">
      <c r="A107" s="118"/>
      <c r="B107" s="120">
        <v>6</v>
      </c>
      <c r="C107" s="118" t="s">
        <v>411</v>
      </c>
      <c r="D107" s="118" t="s">
        <v>408</v>
      </c>
      <c r="E107" s="118" t="s">
        <v>323</v>
      </c>
      <c r="F107" s="118" t="s">
        <v>108</v>
      </c>
      <c r="G107" s="120" t="s">
        <v>112</v>
      </c>
      <c r="H107" s="119">
        <v>2</v>
      </c>
      <c r="I107" s="119">
        <v>2</v>
      </c>
      <c r="J107" s="124">
        <v>290.39999999999998</v>
      </c>
      <c r="K107" s="122">
        <f t="shared" si="12"/>
        <v>580.79999999999995</v>
      </c>
      <c r="L107" s="118" t="s">
        <v>16</v>
      </c>
      <c r="M107" s="118"/>
      <c r="N107" s="118"/>
      <c r="O107" s="118" t="s">
        <v>414</v>
      </c>
    </row>
    <row r="108" spans="1:15" s="123" customFormat="1" ht="56.25">
      <c r="A108" s="118"/>
      <c r="B108" s="120">
        <v>6</v>
      </c>
      <c r="C108" s="118" t="s">
        <v>410</v>
      </c>
      <c r="D108" s="118" t="s">
        <v>409</v>
      </c>
      <c r="E108" s="118" t="s">
        <v>323</v>
      </c>
      <c r="F108" s="118" t="s">
        <v>108</v>
      </c>
      <c r="G108" s="120" t="s">
        <v>112</v>
      </c>
      <c r="H108" s="119">
        <v>2</v>
      </c>
      <c r="I108" s="119">
        <v>2</v>
      </c>
      <c r="J108" s="124">
        <v>290.39999999999998</v>
      </c>
      <c r="K108" s="122">
        <f t="shared" si="12"/>
        <v>580.79999999999995</v>
      </c>
      <c r="L108" s="118" t="s">
        <v>16</v>
      </c>
      <c r="M108" s="118"/>
      <c r="N108" s="118"/>
      <c r="O108" s="118" t="s">
        <v>414</v>
      </c>
    </row>
    <row r="109" spans="1:15" ht="18.75">
      <c r="A109" s="35"/>
      <c r="B109" s="43"/>
      <c r="C109" s="35"/>
      <c r="D109" s="35"/>
      <c r="E109" s="35"/>
      <c r="F109" s="35"/>
      <c r="G109" s="43"/>
      <c r="H109" s="42"/>
      <c r="I109" s="42"/>
      <c r="J109" s="54"/>
      <c r="K109" s="46">
        <f t="shared" si="12"/>
        <v>0</v>
      </c>
      <c r="L109" s="35"/>
      <c r="M109" s="35"/>
      <c r="N109" s="35"/>
      <c r="O109" s="35"/>
    </row>
    <row r="110" spans="1:15" ht="18.75">
      <c r="A110" s="35"/>
      <c r="B110" s="43"/>
      <c r="C110" s="35"/>
      <c r="D110" s="35"/>
      <c r="E110" s="35"/>
      <c r="F110" s="35"/>
      <c r="G110" s="43"/>
      <c r="H110" s="47">
        <f>SUM(H105:H109)</f>
        <v>8</v>
      </c>
      <c r="I110" s="47">
        <f>SUM(I105:I109)</f>
        <v>8</v>
      </c>
      <c r="J110" s="48"/>
      <c r="K110" s="48">
        <f>SUM(K105:K109)</f>
        <v>2497.6</v>
      </c>
      <c r="L110" s="35"/>
      <c r="M110" s="35"/>
      <c r="N110" s="35"/>
      <c r="O110" s="35"/>
    </row>
    <row r="111" spans="1:15" ht="18.75">
      <c r="A111" s="35"/>
      <c r="B111" s="43">
        <v>6</v>
      </c>
      <c r="C111" s="35"/>
      <c r="D111" s="35"/>
      <c r="E111" s="35"/>
      <c r="F111" s="35"/>
      <c r="G111" s="43"/>
      <c r="H111" s="42"/>
      <c r="I111" s="42"/>
      <c r="J111" s="54"/>
      <c r="K111" s="46">
        <f>J111*I111</f>
        <v>0</v>
      </c>
      <c r="L111" s="35"/>
      <c r="M111" s="35"/>
      <c r="N111" s="35"/>
      <c r="O111" s="35"/>
    </row>
    <row r="112" spans="1:15" ht="18.75">
      <c r="A112" s="35"/>
      <c r="B112" s="43"/>
      <c r="C112" s="35"/>
      <c r="D112" s="35"/>
      <c r="E112" s="35"/>
      <c r="F112" s="35"/>
      <c r="G112" s="43"/>
      <c r="H112" s="42"/>
      <c r="I112" s="42"/>
      <c r="J112" s="54"/>
      <c r="K112" s="46">
        <f t="shared" ref="K112:K115" si="13">J112*I112</f>
        <v>0</v>
      </c>
      <c r="L112" s="35"/>
      <c r="M112" s="35"/>
      <c r="N112" s="35"/>
      <c r="O112" s="35"/>
    </row>
    <row r="113" spans="1:15" ht="18.75">
      <c r="A113" s="35"/>
      <c r="B113" s="43"/>
      <c r="C113" s="35"/>
      <c r="D113" s="35"/>
      <c r="E113" s="35"/>
      <c r="F113" s="35"/>
      <c r="G113" s="43"/>
      <c r="H113" s="42"/>
      <c r="I113" s="42"/>
      <c r="J113" s="54"/>
      <c r="K113" s="46">
        <f t="shared" si="13"/>
        <v>0</v>
      </c>
      <c r="L113" s="35"/>
      <c r="M113" s="35"/>
      <c r="N113" s="35"/>
      <c r="O113" s="35"/>
    </row>
    <row r="114" spans="1:15" ht="18.75">
      <c r="A114" s="35"/>
      <c r="B114" s="43"/>
      <c r="C114" s="35"/>
      <c r="D114" s="35"/>
      <c r="E114" s="35"/>
      <c r="F114" s="35"/>
      <c r="G114" s="43"/>
      <c r="H114" s="42"/>
      <c r="I114" s="42"/>
      <c r="J114" s="54"/>
      <c r="K114" s="46">
        <f t="shared" si="13"/>
        <v>0</v>
      </c>
      <c r="L114" s="35"/>
      <c r="M114" s="35"/>
      <c r="N114" s="35"/>
      <c r="O114" s="35"/>
    </row>
    <row r="115" spans="1:15" ht="18.75">
      <c r="A115" s="35"/>
      <c r="B115" s="43"/>
      <c r="C115" s="35"/>
      <c r="D115" s="35"/>
      <c r="E115" s="35"/>
      <c r="F115" s="35"/>
      <c r="G115" s="43"/>
      <c r="H115" s="42"/>
      <c r="I115" s="42"/>
      <c r="J115" s="54"/>
      <c r="K115" s="46">
        <f t="shared" si="13"/>
        <v>0</v>
      </c>
      <c r="L115" s="35"/>
      <c r="M115" s="35"/>
      <c r="N115" s="35"/>
      <c r="O115" s="35"/>
    </row>
    <row r="116" spans="1:15" ht="18.75">
      <c r="A116" s="35"/>
      <c r="B116" s="43"/>
      <c r="C116" s="35"/>
      <c r="D116" s="35"/>
      <c r="E116" s="35"/>
      <c r="F116" s="35"/>
      <c r="G116" s="43"/>
      <c r="H116" s="47">
        <f>SUM(H111:H115)</f>
        <v>0</v>
      </c>
      <c r="I116" s="47">
        <f>SUM(I111:I115)</f>
        <v>0</v>
      </c>
      <c r="J116" s="48"/>
      <c r="K116" s="48">
        <f>SUM(K111:K115)</f>
        <v>0</v>
      </c>
      <c r="L116" s="35"/>
      <c r="M116" s="35"/>
      <c r="N116" s="35"/>
      <c r="O116" s="35"/>
    </row>
    <row r="117" spans="1:15" ht="18.75">
      <c r="A117" s="35"/>
      <c r="B117" s="43">
        <v>6</v>
      </c>
      <c r="C117" s="35"/>
      <c r="D117" s="35"/>
      <c r="E117" s="35"/>
      <c r="F117" s="35"/>
      <c r="G117" s="43"/>
      <c r="H117" s="42"/>
      <c r="I117" s="42"/>
      <c r="J117" s="54"/>
      <c r="K117" s="46">
        <f>J117*I117</f>
        <v>0</v>
      </c>
      <c r="L117" s="35"/>
      <c r="M117" s="35"/>
      <c r="N117" s="35"/>
      <c r="O117" s="35"/>
    </row>
    <row r="118" spans="1:15" ht="18.75">
      <c r="A118" s="35"/>
      <c r="B118" s="43"/>
      <c r="C118" s="35"/>
      <c r="D118" s="35"/>
      <c r="E118" s="35"/>
      <c r="F118" s="35"/>
      <c r="G118" s="43"/>
      <c r="H118" s="42"/>
      <c r="I118" s="42"/>
      <c r="J118" s="54"/>
      <c r="K118" s="46">
        <f t="shared" ref="K118:K121" si="14">J118*I118</f>
        <v>0</v>
      </c>
      <c r="L118" s="35"/>
      <c r="M118" s="35"/>
      <c r="N118" s="35"/>
      <c r="O118" s="35"/>
    </row>
    <row r="119" spans="1:15" ht="18.75">
      <c r="A119" s="35"/>
      <c r="B119" s="43"/>
      <c r="C119" s="35"/>
      <c r="D119" s="35"/>
      <c r="E119" s="35"/>
      <c r="F119" s="35"/>
      <c r="G119" s="43"/>
      <c r="H119" s="42"/>
      <c r="I119" s="42"/>
      <c r="J119" s="54"/>
      <c r="K119" s="46">
        <f t="shared" si="14"/>
        <v>0</v>
      </c>
      <c r="L119" s="35"/>
      <c r="M119" s="35"/>
      <c r="N119" s="35"/>
      <c r="O119" s="35"/>
    </row>
    <row r="120" spans="1:15" ht="18.75">
      <c r="A120" s="35"/>
      <c r="B120" s="43"/>
      <c r="C120" s="35"/>
      <c r="D120" s="35"/>
      <c r="E120" s="35"/>
      <c r="F120" s="35"/>
      <c r="G120" s="43"/>
      <c r="H120" s="42"/>
      <c r="I120" s="42"/>
      <c r="J120" s="54"/>
      <c r="K120" s="46">
        <f t="shared" si="14"/>
        <v>0</v>
      </c>
      <c r="L120" s="35"/>
      <c r="M120" s="35"/>
      <c r="N120" s="35"/>
      <c r="O120" s="35"/>
    </row>
    <row r="121" spans="1:15" ht="18.75">
      <c r="A121" s="35"/>
      <c r="B121" s="43"/>
      <c r="C121" s="35"/>
      <c r="D121" s="35"/>
      <c r="E121" s="35"/>
      <c r="F121" s="35"/>
      <c r="G121" s="43"/>
      <c r="H121" s="42"/>
      <c r="I121" s="42"/>
      <c r="J121" s="54"/>
      <c r="K121" s="46">
        <f t="shared" si="14"/>
        <v>0</v>
      </c>
      <c r="L121" s="35"/>
      <c r="M121" s="35"/>
      <c r="N121" s="35"/>
      <c r="O121" s="35"/>
    </row>
    <row r="122" spans="1:15" ht="18.75">
      <c r="A122" s="35"/>
      <c r="B122" s="43"/>
      <c r="C122" s="35"/>
      <c r="D122" s="35"/>
      <c r="E122" s="35"/>
      <c r="F122" s="35"/>
      <c r="G122" s="43"/>
      <c r="H122" s="47">
        <f>SUM(H117:H121)</f>
        <v>0</v>
      </c>
      <c r="I122" s="47">
        <f>SUM(I117:I121)</f>
        <v>0</v>
      </c>
      <c r="J122" s="48"/>
      <c r="K122" s="48">
        <f>SUM(K117:K121)</f>
        <v>0</v>
      </c>
      <c r="L122" s="35"/>
      <c r="M122" s="35"/>
      <c r="N122" s="35"/>
      <c r="O122" s="35"/>
    </row>
    <row r="123" spans="1:15" ht="18.75">
      <c r="A123" s="35"/>
      <c r="B123" s="43">
        <v>6</v>
      </c>
      <c r="C123" s="35"/>
      <c r="D123" s="35"/>
      <c r="E123" s="35"/>
      <c r="F123" s="35"/>
      <c r="G123" s="43"/>
      <c r="H123" s="42"/>
      <c r="I123" s="42"/>
      <c r="J123" s="54"/>
      <c r="K123" s="46">
        <f>J123*I123</f>
        <v>0</v>
      </c>
      <c r="L123" s="35"/>
      <c r="M123" s="35"/>
      <c r="N123" s="35"/>
      <c r="O123" s="35"/>
    </row>
    <row r="124" spans="1:15" ht="18.75">
      <c r="A124" s="35"/>
      <c r="B124" s="43"/>
      <c r="C124" s="35"/>
      <c r="D124" s="35"/>
      <c r="E124" s="35"/>
      <c r="F124" s="35"/>
      <c r="G124" s="43"/>
      <c r="H124" s="42"/>
      <c r="I124" s="42"/>
      <c r="J124" s="54"/>
      <c r="K124" s="46">
        <f t="shared" ref="K124:K127" si="15">J124*I124</f>
        <v>0</v>
      </c>
      <c r="L124" s="35"/>
      <c r="M124" s="35"/>
      <c r="N124" s="35"/>
      <c r="O124" s="35"/>
    </row>
    <row r="125" spans="1:15" ht="18.75">
      <c r="A125" s="35"/>
      <c r="B125" s="43"/>
      <c r="C125" s="35"/>
      <c r="D125" s="35"/>
      <c r="E125" s="35"/>
      <c r="F125" s="35"/>
      <c r="G125" s="43"/>
      <c r="H125" s="42"/>
      <c r="I125" s="42"/>
      <c r="J125" s="54"/>
      <c r="K125" s="46">
        <f t="shared" si="15"/>
        <v>0</v>
      </c>
      <c r="L125" s="35"/>
      <c r="M125" s="35"/>
      <c r="N125" s="35"/>
      <c r="O125" s="35"/>
    </row>
    <row r="126" spans="1:15" ht="18.75">
      <c r="A126" s="35"/>
      <c r="B126" s="43"/>
      <c r="C126" s="35"/>
      <c r="D126" s="35"/>
      <c r="E126" s="35"/>
      <c r="F126" s="35"/>
      <c r="G126" s="43"/>
      <c r="H126" s="42"/>
      <c r="I126" s="42"/>
      <c r="J126" s="54"/>
      <c r="K126" s="46">
        <f t="shared" si="15"/>
        <v>0</v>
      </c>
      <c r="L126" s="35"/>
      <c r="M126" s="35"/>
      <c r="N126" s="35"/>
      <c r="O126" s="35"/>
    </row>
    <row r="127" spans="1:15" ht="18.75">
      <c r="A127" s="35"/>
      <c r="B127" s="43"/>
      <c r="C127" s="35"/>
      <c r="D127" s="35"/>
      <c r="E127" s="35"/>
      <c r="F127" s="35"/>
      <c r="G127" s="43"/>
      <c r="H127" s="42"/>
      <c r="I127" s="42"/>
      <c r="J127" s="54"/>
      <c r="K127" s="46">
        <f t="shared" si="15"/>
        <v>0</v>
      </c>
      <c r="L127" s="35"/>
      <c r="M127" s="35"/>
      <c r="N127" s="35"/>
      <c r="O127" s="35"/>
    </row>
    <row r="128" spans="1:15" ht="18.75">
      <c r="A128" s="35"/>
      <c r="B128" s="43"/>
      <c r="C128" s="35"/>
      <c r="D128" s="35"/>
      <c r="E128" s="35"/>
      <c r="F128" s="35"/>
      <c r="G128" s="43"/>
      <c r="H128" s="47">
        <f>SUM(H123:H127)</f>
        <v>0</v>
      </c>
      <c r="I128" s="47">
        <f>SUM(I123:I127)</f>
        <v>0</v>
      </c>
      <c r="J128" s="48"/>
      <c r="K128" s="48">
        <f>SUM(K123:K127)</f>
        <v>0</v>
      </c>
      <c r="L128" s="35"/>
      <c r="M128" s="35"/>
      <c r="N128" s="35"/>
      <c r="O128" s="35"/>
    </row>
    <row r="129" spans="1:15" ht="18.75">
      <c r="A129" s="35"/>
      <c r="B129" s="43">
        <v>6</v>
      </c>
      <c r="C129" s="35"/>
      <c r="D129" s="35"/>
      <c r="E129" s="35"/>
      <c r="F129" s="35"/>
      <c r="G129" s="43"/>
      <c r="H129" s="42"/>
      <c r="I129" s="42"/>
      <c r="J129" s="54"/>
      <c r="K129" s="46">
        <f>J129*I129</f>
        <v>0</v>
      </c>
      <c r="L129" s="35"/>
      <c r="M129" s="35"/>
      <c r="N129" s="35"/>
      <c r="O129" s="35"/>
    </row>
    <row r="130" spans="1:15" ht="18.75">
      <c r="A130" s="35"/>
      <c r="B130" s="43"/>
      <c r="C130" s="35"/>
      <c r="D130" s="35"/>
      <c r="E130" s="35"/>
      <c r="F130" s="35"/>
      <c r="G130" s="43"/>
      <c r="H130" s="42"/>
      <c r="I130" s="42"/>
      <c r="J130" s="54"/>
      <c r="K130" s="46">
        <f t="shared" ref="K130:K133" si="16">J130*I130</f>
        <v>0</v>
      </c>
      <c r="L130" s="35"/>
      <c r="M130" s="35"/>
      <c r="N130" s="35"/>
      <c r="O130" s="35"/>
    </row>
    <row r="131" spans="1:15" ht="18.75">
      <c r="A131" s="35"/>
      <c r="B131" s="43"/>
      <c r="C131" s="35"/>
      <c r="D131" s="35"/>
      <c r="E131" s="35"/>
      <c r="F131" s="35"/>
      <c r="G131" s="43"/>
      <c r="H131" s="42"/>
      <c r="I131" s="42"/>
      <c r="J131" s="54"/>
      <c r="K131" s="46">
        <f t="shared" si="16"/>
        <v>0</v>
      </c>
      <c r="L131" s="35"/>
      <c r="M131" s="35"/>
      <c r="N131" s="35"/>
      <c r="O131" s="35"/>
    </row>
    <row r="132" spans="1:15" ht="18.75">
      <c r="A132" s="35"/>
      <c r="B132" s="43"/>
      <c r="C132" s="35"/>
      <c r="D132" s="35"/>
      <c r="E132" s="35"/>
      <c r="F132" s="35"/>
      <c r="G132" s="43"/>
      <c r="H132" s="42"/>
      <c r="I132" s="42"/>
      <c r="J132" s="54"/>
      <c r="K132" s="46">
        <f t="shared" si="16"/>
        <v>0</v>
      </c>
      <c r="L132" s="35"/>
      <c r="M132" s="35"/>
      <c r="N132" s="35"/>
      <c r="O132" s="35"/>
    </row>
    <row r="133" spans="1:15" ht="18.75">
      <c r="A133" s="35"/>
      <c r="B133" s="43"/>
      <c r="C133" s="35"/>
      <c r="D133" s="35"/>
      <c r="E133" s="35"/>
      <c r="F133" s="35"/>
      <c r="G133" s="43"/>
      <c r="H133" s="42"/>
      <c r="I133" s="42"/>
      <c r="J133" s="54"/>
      <c r="K133" s="46">
        <f t="shared" si="16"/>
        <v>0</v>
      </c>
      <c r="L133" s="35"/>
      <c r="M133" s="35"/>
      <c r="N133" s="35"/>
      <c r="O133" s="35"/>
    </row>
    <row r="134" spans="1:15" ht="18.75">
      <c r="A134" s="35"/>
      <c r="B134" s="43"/>
      <c r="C134" s="35"/>
      <c r="D134" s="35"/>
      <c r="E134" s="35"/>
      <c r="F134" s="35"/>
      <c r="G134" s="43"/>
      <c r="H134" s="47">
        <f>SUM(H129:H133)</f>
        <v>0</v>
      </c>
      <c r="I134" s="47">
        <f>SUM(I129:I133)</f>
        <v>0</v>
      </c>
      <c r="J134" s="48"/>
      <c r="K134" s="48">
        <f>SUM(K129:K133)</f>
        <v>0</v>
      </c>
      <c r="L134" s="35"/>
      <c r="M134" s="35"/>
      <c r="N134" s="35"/>
      <c r="O134" s="35"/>
    </row>
    <row r="135" spans="1:15" ht="18.75">
      <c r="A135" s="38" t="s">
        <v>54</v>
      </c>
      <c r="B135" s="262" t="s">
        <v>57</v>
      </c>
      <c r="C135" s="262"/>
      <c r="D135" s="263" t="s">
        <v>56</v>
      </c>
      <c r="E135" s="264"/>
      <c r="F135" s="264"/>
      <c r="G135" s="265"/>
      <c r="H135" s="49">
        <f>H7+H13+H24+H33+H37+H48+H54+H60+H66+H73+H79+H86+H94+H99+H104+H110+H116+H122+H128+H134</f>
        <v>1021</v>
      </c>
      <c r="I135" s="49">
        <f>I7+I13+I24+I33+I37+I48+I54+I60+I66+I73+I79+I86+I94+I99+I104+I110+I116+I122+I128+I134</f>
        <v>801</v>
      </c>
      <c r="J135" s="55"/>
      <c r="K135" s="50">
        <f>K7+K13+K24+K33+K37+K48+K54+K60+K66+K73+K79+K86+K94+K99+K104+K110+K116+K122+K128+K134</f>
        <v>309354.52999999991</v>
      </c>
      <c r="L135" s="35"/>
      <c r="M135" s="39">
        <f>SUM(M2:M134)</f>
        <v>0</v>
      </c>
      <c r="N135" s="39">
        <f>SUM(N2:N134)</f>
        <v>0</v>
      </c>
      <c r="O135" s="35"/>
    </row>
  </sheetData>
  <autoFilter ref="A1:O135">
    <filterColumn colId="12" showButton="0"/>
  </autoFilter>
  <mergeCells count="3">
    <mergeCell ref="M1:N1"/>
    <mergeCell ref="B135:C135"/>
    <mergeCell ref="D135:G135"/>
  </mergeCells>
  <pageMargins left="0.7" right="0.7" top="0.75" bottom="0.75" header="0.3" footer="0.3"/>
  <ignoredErrors>
    <ignoredError sqref="K3:K9 K55:K63 K13:K26 K84:K89 K29:K51 K52:K54 K64:K69 K70:K76 K77:K79 K92:K96 K103:K128 K97:K10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O145"/>
  <sheetViews>
    <sheetView topLeftCell="C49" workbookViewId="0">
      <selection activeCell="H8" sqref="H8:H144"/>
    </sheetView>
  </sheetViews>
  <sheetFormatPr defaultRowHeight="15"/>
  <cols>
    <col min="1" max="1" width="9.7109375" customWidth="1"/>
    <col min="2" max="2" width="11" customWidth="1"/>
    <col min="3" max="3" width="30.140625" style="196" customWidth="1"/>
    <col min="4" max="4" width="32.140625" customWidth="1"/>
    <col min="5" max="5" width="18.42578125" customWidth="1"/>
    <col min="6" max="6" width="15.7109375" customWidth="1"/>
    <col min="7" max="7" width="20" customWidth="1"/>
    <col min="8" max="8" width="14.85546875" customWidth="1"/>
    <col min="9" max="9" width="13.42578125" customWidth="1"/>
    <col min="10" max="10" width="14.85546875" customWidth="1"/>
    <col min="11" max="11" width="16.5703125" customWidth="1"/>
    <col min="12" max="12" width="17.85546875" customWidth="1"/>
    <col min="13" max="13" width="11.140625" customWidth="1"/>
    <col min="14" max="14" width="13.5703125" customWidth="1"/>
    <col min="15" max="15" width="23.42578125" customWidth="1"/>
  </cols>
  <sheetData>
    <row r="1" spans="1:15" s="25" customFormat="1" ht="58.5" customHeight="1">
      <c r="A1" s="101" t="s">
        <v>0</v>
      </c>
      <c r="B1" s="41" t="s">
        <v>1</v>
      </c>
      <c r="C1" s="207" t="s">
        <v>2</v>
      </c>
      <c r="D1" s="101" t="s">
        <v>3</v>
      </c>
      <c r="E1" s="101" t="s">
        <v>4</v>
      </c>
      <c r="F1" s="101" t="s">
        <v>5</v>
      </c>
      <c r="G1" s="41" t="s">
        <v>941</v>
      </c>
      <c r="H1" s="41" t="s">
        <v>6</v>
      </c>
      <c r="I1" s="41" t="s">
        <v>7</v>
      </c>
      <c r="J1" s="51" t="s">
        <v>8</v>
      </c>
      <c r="K1" s="45" t="s">
        <v>9</v>
      </c>
      <c r="L1" s="101" t="s">
        <v>10</v>
      </c>
      <c r="M1" s="266" t="s">
        <v>11</v>
      </c>
      <c r="N1" s="266"/>
      <c r="O1" s="101" t="s">
        <v>12</v>
      </c>
    </row>
    <row r="2" spans="1:15" s="179" customFormat="1" ht="18.75">
      <c r="A2" s="173"/>
      <c r="B2" s="177"/>
      <c r="C2" s="237"/>
      <c r="D2" s="174"/>
      <c r="E2" s="173"/>
      <c r="F2" s="173"/>
      <c r="G2" s="175"/>
      <c r="H2" s="175"/>
      <c r="I2" s="175"/>
      <c r="J2" s="176"/>
      <c r="K2" s="235">
        <f>J2*H2</f>
        <v>0</v>
      </c>
      <c r="L2" s="173"/>
      <c r="M2" s="173"/>
      <c r="N2" s="173"/>
      <c r="O2" s="173"/>
    </row>
    <row r="3" spans="1:15" ht="37.5">
      <c r="A3" s="35"/>
      <c r="B3" s="42">
        <v>7</v>
      </c>
      <c r="C3" s="198" t="s">
        <v>165</v>
      </c>
      <c r="D3" s="26" t="s">
        <v>277</v>
      </c>
      <c r="E3" s="35" t="s">
        <v>613</v>
      </c>
      <c r="F3" s="35" t="s">
        <v>108</v>
      </c>
      <c r="G3" s="43" t="s">
        <v>172</v>
      </c>
      <c r="H3" s="43">
        <v>22</v>
      </c>
      <c r="I3" s="43">
        <v>22</v>
      </c>
      <c r="J3" s="52">
        <v>494.23</v>
      </c>
      <c r="K3" s="46">
        <f>I3*J3</f>
        <v>10873.060000000001</v>
      </c>
      <c r="L3" s="35" t="s">
        <v>16</v>
      </c>
      <c r="M3" s="35"/>
      <c r="N3" s="35"/>
      <c r="O3" s="35" t="s">
        <v>695</v>
      </c>
    </row>
    <row r="4" spans="1:15" ht="37.5">
      <c r="A4" s="35"/>
      <c r="B4" s="42">
        <v>7</v>
      </c>
      <c r="C4" s="198" t="s">
        <v>165</v>
      </c>
      <c r="D4" s="26" t="s">
        <v>277</v>
      </c>
      <c r="E4" s="35" t="s">
        <v>615</v>
      </c>
      <c r="F4" s="35" t="s">
        <v>108</v>
      </c>
      <c r="G4" s="43" t="s">
        <v>172</v>
      </c>
      <c r="H4" s="43">
        <v>3</v>
      </c>
      <c r="I4" s="43">
        <v>3</v>
      </c>
      <c r="J4" s="52">
        <v>494.23</v>
      </c>
      <c r="K4" s="46">
        <f>J4*I4</f>
        <v>1482.69</v>
      </c>
      <c r="L4" s="35" t="s">
        <v>16</v>
      </c>
      <c r="M4" s="35"/>
      <c r="N4" s="35"/>
      <c r="O4" s="35" t="s">
        <v>695</v>
      </c>
    </row>
    <row r="5" spans="1:15" ht="37.5">
      <c r="A5" s="35"/>
      <c r="B5" s="42">
        <v>7</v>
      </c>
      <c r="C5" s="198" t="s">
        <v>165</v>
      </c>
      <c r="D5" s="26" t="s">
        <v>277</v>
      </c>
      <c r="E5" s="35" t="s">
        <v>614</v>
      </c>
      <c r="F5" s="35" t="s">
        <v>108</v>
      </c>
      <c r="G5" s="43" t="s">
        <v>585</v>
      </c>
      <c r="H5" s="43">
        <v>15</v>
      </c>
      <c r="I5" s="43">
        <v>15</v>
      </c>
      <c r="J5" s="52">
        <v>494.23</v>
      </c>
      <c r="K5" s="46">
        <f>J5*I5</f>
        <v>7413.4500000000007</v>
      </c>
      <c r="L5" s="35" t="s">
        <v>16</v>
      </c>
      <c r="M5" s="35"/>
      <c r="N5" s="35"/>
      <c r="O5" s="35" t="s">
        <v>695</v>
      </c>
    </row>
    <row r="6" spans="1:15" s="137" customFormat="1" ht="56.25">
      <c r="A6" s="133"/>
      <c r="B6" s="119">
        <v>7</v>
      </c>
      <c r="C6" s="183" t="s">
        <v>165</v>
      </c>
      <c r="D6" s="134" t="s">
        <v>438</v>
      </c>
      <c r="E6" s="118" t="s">
        <v>566</v>
      </c>
      <c r="F6" s="118" t="s">
        <v>108</v>
      </c>
      <c r="G6" s="120" t="s">
        <v>136</v>
      </c>
      <c r="H6" s="135">
        <v>12</v>
      </c>
      <c r="I6" s="135">
        <v>12</v>
      </c>
      <c r="J6" s="136">
        <v>389</v>
      </c>
      <c r="K6" s="122">
        <f>J6*I6</f>
        <v>4668</v>
      </c>
      <c r="L6" s="133" t="s">
        <v>177</v>
      </c>
      <c r="M6" s="133"/>
      <c r="N6" s="133"/>
      <c r="O6" s="118" t="s">
        <v>249</v>
      </c>
    </row>
    <row r="7" spans="1:15" s="137" customFormat="1" ht="56.25">
      <c r="A7" s="133"/>
      <c r="B7" s="119">
        <v>7</v>
      </c>
      <c r="C7" s="183" t="s">
        <v>165</v>
      </c>
      <c r="D7" s="134" t="s">
        <v>438</v>
      </c>
      <c r="E7" s="118" t="s">
        <v>564</v>
      </c>
      <c r="F7" s="118" t="s">
        <v>108</v>
      </c>
      <c r="G7" s="120" t="s">
        <v>136</v>
      </c>
      <c r="H7" s="135">
        <v>16</v>
      </c>
      <c r="I7" s="135">
        <v>16</v>
      </c>
      <c r="J7" s="136">
        <v>389</v>
      </c>
      <c r="K7" s="122">
        <f>J7*I7</f>
        <v>6224</v>
      </c>
      <c r="L7" s="133" t="s">
        <v>177</v>
      </c>
      <c r="M7" s="133"/>
      <c r="N7" s="133"/>
      <c r="O7" s="118" t="s">
        <v>249</v>
      </c>
    </row>
    <row r="8" spans="1:15" ht="18.75">
      <c r="A8" s="35"/>
      <c r="B8" s="42"/>
      <c r="C8" s="198"/>
      <c r="D8" s="35"/>
      <c r="E8" s="35"/>
      <c r="F8" s="35"/>
      <c r="G8" s="43"/>
      <c r="H8" s="47">
        <f>H2+H3+H4+H5+H6+H7</f>
        <v>68</v>
      </c>
      <c r="I8" s="47">
        <f>I2+I3+I4+I5+I6+I7</f>
        <v>68</v>
      </c>
      <c r="J8" s="48"/>
      <c r="K8" s="48">
        <f>K2+K3+K4+K5+K6+K7</f>
        <v>30661.200000000004</v>
      </c>
      <c r="L8" s="35"/>
      <c r="M8" s="35"/>
      <c r="N8" s="35"/>
      <c r="O8" s="35"/>
    </row>
    <row r="9" spans="1:15" s="123" customFormat="1" ht="56.25">
      <c r="A9" s="118"/>
      <c r="B9" s="119">
        <v>7</v>
      </c>
      <c r="C9" s="183" t="s">
        <v>167</v>
      </c>
      <c r="D9" s="132" t="s">
        <v>363</v>
      </c>
      <c r="E9" s="118" t="s">
        <v>321</v>
      </c>
      <c r="F9" s="118" t="s">
        <v>108</v>
      </c>
      <c r="G9" s="120" t="s">
        <v>936</v>
      </c>
      <c r="H9" s="120">
        <v>18</v>
      </c>
      <c r="I9" s="120">
        <v>18</v>
      </c>
      <c r="J9" s="121">
        <v>266.2</v>
      </c>
      <c r="K9" s="122">
        <f>I9*J9</f>
        <v>4791.5999999999995</v>
      </c>
      <c r="L9" s="118" t="s">
        <v>16</v>
      </c>
      <c r="M9" s="118"/>
      <c r="N9" s="118"/>
      <c r="O9" s="118" t="s">
        <v>439</v>
      </c>
    </row>
    <row r="10" spans="1:15" ht="18.75">
      <c r="A10" s="35"/>
      <c r="B10" s="42"/>
      <c r="C10" s="198"/>
      <c r="D10" s="26"/>
      <c r="E10" s="35"/>
      <c r="F10" s="35"/>
      <c r="G10" s="43"/>
      <c r="H10" s="43"/>
      <c r="I10" s="43"/>
      <c r="J10" s="52"/>
      <c r="K10" s="46">
        <f>J10*H10</f>
        <v>0</v>
      </c>
      <c r="L10" s="35"/>
      <c r="M10" s="35"/>
      <c r="N10" s="35"/>
      <c r="O10" s="35"/>
    </row>
    <row r="11" spans="1:15" s="179" customFormat="1" ht="18.75">
      <c r="A11" s="173"/>
      <c r="B11" s="177"/>
      <c r="C11" s="237"/>
      <c r="D11" s="174"/>
      <c r="E11" s="173"/>
      <c r="F11" s="173"/>
      <c r="G11" s="175"/>
      <c r="H11" s="175"/>
      <c r="I11" s="175"/>
      <c r="J11" s="176"/>
      <c r="K11" s="235">
        <f>J11*H11</f>
        <v>0</v>
      </c>
      <c r="L11" s="173"/>
      <c r="M11" s="173"/>
      <c r="N11" s="173"/>
      <c r="O11" s="173"/>
    </row>
    <row r="12" spans="1:15" ht="18.75">
      <c r="A12" s="35"/>
      <c r="B12" s="42"/>
      <c r="C12" s="198"/>
      <c r="D12" s="26"/>
      <c r="E12" s="35"/>
      <c r="F12" s="35"/>
      <c r="G12" s="43"/>
      <c r="H12" s="43"/>
      <c r="I12" s="43"/>
      <c r="J12" s="52"/>
      <c r="K12" s="46">
        <f>J12*H12</f>
        <v>0</v>
      </c>
      <c r="L12" s="35"/>
      <c r="M12" s="35"/>
      <c r="N12" s="35"/>
      <c r="O12" s="35"/>
    </row>
    <row r="13" spans="1:15" ht="18.75">
      <c r="A13" s="35"/>
      <c r="B13" s="42"/>
      <c r="C13" s="198"/>
      <c r="D13" s="35"/>
      <c r="E13" s="35"/>
      <c r="F13" s="35"/>
      <c r="G13" s="43"/>
      <c r="H13" s="43"/>
      <c r="I13" s="43"/>
      <c r="J13" s="52"/>
      <c r="K13" s="46">
        <f>J13*H13</f>
        <v>0</v>
      </c>
      <c r="L13" s="35"/>
      <c r="M13" s="35"/>
      <c r="N13" s="35"/>
      <c r="O13" s="35"/>
    </row>
    <row r="14" spans="1:15" ht="18.75">
      <c r="A14" s="35"/>
      <c r="B14" s="42"/>
      <c r="C14" s="198"/>
      <c r="D14" s="35"/>
      <c r="E14" s="35"/>
      <c r="F14" s="35"/>
      <c r="G14" s="43"/>
      <c r="H14" s="47">
        <f>H9+H10+H11+H12+H13</f>
        <v>18</v>
      </c>
      <c r="I14" s="47">
        <f>I9+I10+I11+I12+I13</f>
        <v>18</v>
      </c>
      <c r="J14" s="48"/>
      <c r="K14" s="48">
        <f>K9+K10+K11+K12+K13</f>
        <v>4791.5999999999995</v>
      </c>
      <c r="L14" s="35"/>
      <c r="M14" s="35"/>
      <c r="N14" s="35"/>
      <c r="O14" s="35"/>
    </row>
    <row r="15" spans="1:15" s="123" customFormat="1" ht="56.25">
      <c r="A15" s="118"/>
      <c r="B15" s="119">
        <v>7</v>
      </c>
      <c r="C15" s="183" t="s">
        <v>252</v>
      </c>
      <c r="D15" s="118" t="s">
        <v>251</v>
      </c>
      <c r="E15" s="118" t="s">
        <v>430</v>
      </c>
      <c r="F15" s="118" t="s">
        <v>108</v>
      </c>
      <c r="G15" s="120" t="s">
        <v>112</v>
      </c>
      <c r="H15" s="120">
        <v>14</v>
      </c>
      <c r="I15" s="120">
        <v>14</v>
      </c>
      <c r="J15" s="121">
        <v>543.29</v>
      </c>
      <c r="K15" s="122">
        <f t="shared" ref="K15:K23" si="0">I15*J15</f>
        <v>7606.0599999999995</v>
      </c>
      <c r="L15" s="118" t="s">
        <v>261</v>
      </c>
      <c r="M15" s="118"/>
      <c r="N15" s="118"/>
      <c r="O15" s="118" t="s">
        <v>369</v>
      </c>
    </row>
    <row r="16" spans="1:15" s="123" customFormat="1" ht="56.25">
      <c r="A16" s="118"/>
      <c r="B16" s="119">
        <v>7</v>
      </c>
      <c r="C16" s="183" t="s">
        <v>253</v>
      </c>
      <c r="D16" s="118" t="s">
        <v>251</v>
      </c>
      <c r="E16" s="118" t="s">
        <v>430</v>
      </c>
      <c r="F16" s="118" t="s">
        <v>108</v>
      </c>
      <c r="G16" s="120" t="s">
        <v>112</v>
      </c>
      <c r="H16" s="120">
        <v>14</v>
      </c>
      <c r="I16" s="120"/>
      <c r="J16" s="121"/>
      <c r="K16" s="122">
        <f t="shared" si="0"/>
        <v>0</v>
      </c>
      <c r="L16" s="118" t="s">
        <v>261</v>
      </c>
      <c r="M16" s="118"/>
      <c r="N16" s="118"/>
      <c r="O16" s="118" t="s">
        <v>369</v>
      </c>
    </row>
    <row r="17" spans="1:15" s="123" customFormat="1" ht="56.25">
      <c r="A17" s="118"/>
      <c r="B17" s="119">
        <v>7</v>
      </c>
      <c r="C17" s="183" t="s">
        <v>254</v>
      </c>
      <c r="D17" s="118" t="s">
        <v>251</v>
      </c>
      <c r="E17" s="118" t="s">
        <v>430</v>
      </c>
      <c r="F17" s="118" t="s">
        <v>108</v>
      </c>
      <c r="G17" s="120" t="s">
        <v>112</v>
      </c>
      <c r="H17" s="120">
        <v>14</v>
      </c>
      <c r="I17" s="120"/>
      <c r="J17" s="121"/>
      <c r="K17" s="122">
        <f t="shared" si="0"/>
        <v>0</v>
      </c>
      <c r="L17" s="118" t="s">
        <v>261</v>
      </c>
      <c r="M17" s="118"/>
      <c r="N17" s="118"/>
      <c r="O17" s="118" t="s">
        <v>369</v>
      </c>
    </row>
    <row r="18" spans="1:15" s="123" customFormat="1" ht="56.25">
      <c r="A18" s="118"/>
      <c r="B18" s="119">
        <v>7</v>
      </c>
      <c r="C18" s="183" t="s">
        <v>252</v>
      </c>
      <c r="D18" s="118" t="s">
        <v>251</v>
      </c>
      <c r="E18" s="118" t="s">
        <v>430</v>
      </c>
      <c r="F18" s="118" t="s">
        <v>108</v>
      </c>
      <c r="G18" s="120" t="s">
        <v>116</v>
      </c>
      <c r="H18" s="120">
        <v>16</v>
      </c>
      <c r="I18" s="120">
        <v>16</v>
      </c>
      <c r="J18" s="121">
        <v>543.29</v>
      </c>
      <c r="K18" s="122">
        <f t="shared" si="0"/>
        <v>8692.64</v>
      </c>
      <c r="L18" s="118" t="s">
        <v>261</v>
      </c>
      <c r="M18" s="118"/>
      <c r="N18" s="118"/>
      <c r="O18" s="118" t="s">
        <v>369</v>
      </c>
    </row>
    <row r="19" spans="1:15" s="123" customFormat="1" ht="56.25">
      <c r="A19" s="118"/>
      <c r="B19" s="119">
        <v>7</v>
      </c>
      <c r="C19" s="183" t="s">
        <v>253</v>
      </c>
      <c r="D19" s="118" t="s">
        <v>251</v>
      </c>
      <c r="E19" s="118" t="s">
        <v>430</v>
      </c>
      <c r="F19" s="118" t="s">
        <v>108</v>
      </c>
      <c r="G19" s="120" t="s">
        <v>116</v>
      </c>
      <c r="H19" s="120">
        <v>16</v>
      </c>
      <c r="I19" s="120"/>
      <c r="J19" s="121"/>
      <c r="K19" s="122">
        <f t="shared" si="0"/>
        <v>0</v>
      </c>
      <c r="L19" s="118" t="s">
        <v>261</v>
      </c>
      <c r="M19" s="118"/>
      <c r="N19" s="118"/>
      <c r="O19" s="118" t="s">
        <v>369</v>
      </c>
    </row>
    <row r="20" spans="1:15" s="123" customFormat="1" ht="56.25">
      <c r="A20" s="118"/>
      <c r="B20" s="119">
        <v>7</v>
      </c>
      <c r="C20" s="183" t="s">
        <v>254</v>
      </c>
      <c r="D20" s="118" t="s">
        <v>251</v>
      </c>
      <c r="E20" s="118" t="s">
        <v>430</v>
      </c>
      <c r="F20" s="118" t="s">
        <v>108</v>
      </c>
      <c r="G20" s="120" t="s">
        <v>116</v>
      </c>
      <c r="H20" s="120">
        <v>16</v>
      </c>
      <c r="I20" s="120"/>
      <c r="J20" s="121"/>
      <c r="K20" s="122">
        <f t="shared" si="0"/>
        <v>0</v>
      </c>
      <c r="L20" s="118" t="s">
        <v>261</v>
      </c>
      <c r="M20" s="118"/>
      <c r="N20" s="118"/>
      <c r="O20" s="118" t="s">
        <v>369</v>
      </c>
    </row>
    <row r="21" spans="1:15" s="123" customFormat="1" ht="56.25">
      <c r="A21" s="118"/>
      <c r="B21" s="119">
        <v>7</v>
      </c>
      <c r="C21" s="183" t="s">
        <v>252</v>
      </c>
      <c r="D21" s="118" t="s">
        <v>251</v>
      </c>
      <c r="E21" s="118" t="s">
        <v>608</v>
      </c>
      <c r="F21" s="118" t="s">
        <v>108</v>
      </c>
      <c r="G21" s="120" t="s">
        <v>116</v>
      </c>
      <c r="H21" s="120">
        <v>30</v>
      </c>
      <c r="I21" s="120">
        <v>30</v>
      </c>
      <c r="J21" s="121">
        <v>543.29</v>
      </c>
      <c r="K21" s="122">
        <f t="shared" si="0"/>
        <v>16298.699999999999</v>
      </c>
      <c r="L21" s="118" t="s">
        <v>261</v>
      </c>
      <c r="M21" s="118"/>
      <c r="N21" s="118"/>
      <c r="O21" s="118" t="s">
        <v>369</v>
      </c>
    </row>
    <row r="22" spans="1:15" s="123" customFormat="1" ht="56.25">
      <c r="A22" s="118"/>
      <c r="B22" s="119">
        <v>7</v>
      </c>
      <c r="C22" s="183" t="s">
        <v>253</v>
      </c>
      <c r="D22" s="118" t="s">
        <v>251</v>
      </c>
      <c r="E22" s="118" t="s">
        <v>608</v>
      </c>
      <c r="F22" s="118" t="s">
        <v>108</v>
      </c>
      <c r="G22" s="120" t="s">
        <v>116</v>
      </c>
      <c r="H22" s="120">
        <v>30</v>
      </c>
      <c r="I22" s="120"/>
      <c r="J22" s="121"/>
      <c r="K22" s="122">
        <f t="shared" si="0"/>
        <v>0</v>
      </c>
      <c r="L22" s="118" t="s">
        <v>261</v>
      </c>
      <c r="M22" s="118"/>
      <c r="N22" s="118"/>
      <c r="O22" s="118" t="s">
        <v>369</v>
      </c>
    </row>
    <row r="23" spans="1:15" s="123" customFormat="1" ht="56.25">
      <c r="A23" s="118"/>
      <c r="B23" s="119">
        <v>7</v>
      </c>
      <c r="C23" s="183" t="s">
        <v>254</v>
      </c>
      <c r="D23" s="118" t="s">
        <v>251</v>
      </c>
      <c r="E23" s="118" t="s">
        <v>608</v>
      </c>
      <c r="F23" s="118" t="s">
        <v>108</v>
      </c>
      <c r="G23" s="120" t="s">
        <v>116</v>
      </c>
      <c r="H23" s="120">
        <v>30</v>
      </c>
      <c r="I23" s="120"/>
      <c r="J23" s="121"/>
      <c r="K23" s="122">
        <f t="shared" si="0"/>
        <v>0</v>
      </c>
      <c r="L23" s="118" t="s">
        <v>261</v>
      </c>
      <c r="M23" s="118"/>
      <c r="N23" s="118"/>
      <c r="O23" s="118" t="s">
        <v>369</v>
      </c>
    </row>
    <row r="24" spans="1:15" s="123" customFormat="1" ht="56.25">
      <c r="A24" s="118"/>
      <c r="B24" s="119">
        <v>7</v>
      </c>
      <c r="C24" s="183" t="s">
        <v>252</v>
      </c>
      <c r="D24" s="118" t="s">
        <v>251</v>
      </c>
      <c r="E24" s="118" t="s">
        <v>608</v>
      </c>
      <c r="F24" s="118" t="s">
        <v>108</v>
      </c>
      <c r="G24" s="120" t="s">
        <v>112</v>
      </c>
      <c r="H24" s="120">
        <v>10</v>
      </c>
      <c r="I24" s="120">
        <v>10</v>
      </c>
      <c r="J24" s="121">
        <v>543.29</v>
      </c>
      <c r="K24" s="122">
        <f t="shared" ref="K24:K26" si="1">I24*J24</f>
        <v>5432.9</v>
      </c>
      <c r="L24" s="118" t="s">
        <v>261</v>
      </c>
      <c r="M24" s="118"/>
      <c r="N24" s="118"/>
      <c r="O24" s="118" t="s">
        <v>369</v>
      </c>
    </row>
    <row r="25" spans="1:15" s="123" customFormat="1" ht="56.25">
      <c r="A25" s="118"/>
      <c r="B25" s="119">
        <v>7</v>
      </c>
      <c r="C25" s="183" t="s">
        <v>253</v>
      </c>
      <c r="D25" s="118" t="s">
        <v>251</v>
      </c>
      <c r="E25" s="118" t="s">
        <v>608</v>
      </c>
      <c r="F25" s="118" t="s">
        <v>108</v>
      </c>
      <c r="G25" s="120" t="s">
        <v>112</v>
      </c>
      <c r="H25" s="120">
        <v>10</v>
      </c>
      <c r="I25" s="120"/>
      <c r="J25" s="121"/>
      <c r="K25" s="122">
        <f t="shared" si="1"/>
        <v>0</v>
      </c>
      <c r="L25" s="118" t="s">
        <v>261</v>
      </c>
      <c r="M25" s="118"/>
      <c r="N25" s="118"/>
      <c r="O25" s="118" t="s">
        <v>369</v>
      </c>
    </row>
    <row r="26" spans="1:15" s="123" customFormat="1" ht="56.25">
      <c r="A26" s="118"/>
      <c r="B26" s="119">
        <v>7</v>
      </c>
      <c r="C26" s="183" t="s">
        <v>254</v>
      </c>
      <c r="D26" s="118" t="s">
        <v>251</v>
      </c>
      <c r="E26" s="118" t="s">
        <v>608</v>
      </c>
      <c r="F26" s="118" t="s">
        <v>108</v>
      </c>
      <c r="G26" s="120" t="s">
        <v>112</v>
      </c>
      <c r="H26" s="120">
        <v>10</v>
      </c>
      <c r="I26" s="120"/>
      <c r="J26" s="121"/>
      <c r="K26" s="122">
        <f t="shared" si="1"/>
        <v>0</v>
      </c>
      <c r="L26" s="118" t="s">
        <v>261</v>
      </c>
      <c r="M26" s="118"/>
      <c r="N26" s="118"/>
      <c r="O26" s="118" t="s">
        <v>369</v>
      </c>
    </row>
    <row r="27" spans="1:15" ht="18.75">
      <c r="A27" s="35"/>
      <c r="B27" s="42"/>
      <c r="C27" s="198"/>
      <c r="D27" s="35"/>
      <c r="E27" s="35"/>
      <c r="F27" s="35"/>
      <c r="G27" s="43"/>
      <c r="H27" s="47">
        <f>H15+H16+H17+H18+H19+H20+H21+H22+H23+H24+H25+H26</f>
        <v>210</v>
      </c>
      <c r="I27" s="47">
        <f>I15+I16+I17+I18+I19+I20+I21+I22+I23+I24+I25+I26</f>
        <v>70</v>
      </c>
      <c r="J27" s="53"/>
      <c r="K27" s="48">
        <f>K15+K16+K17+K18+K19+K20+K21+K22+K23+K24+K25+K26</f>
        <v>38030.299999999996</v>
      </c>
      <c r="L27" s="35"/>
      <c r="M27" s="35"/>
      <c r="N27" s="35"/>
      <c r="O27" s="35"/>
    </row>
    <row r="28" spans="1:15" s="179" customFormat="1" ht="18.75">
      <c r="A28" s="173"/>
      <c r="B28" s="177"/>
      <c r="C28" s="237"/>
      <c r="D28" s="173"/>
      <c r="E28" s="173"/>
      <c r="F28" s="173"/>
      <c r="G28" s="175"/>
      <c r="H28" s="175"/>
      <c r="I28" s="175"/>
      <c r="J28" s="176"/>
      <c r="K28" s="235">
        <f>J28*H28</f>
        <v>0</v>
      </c>
      <c r="L28" s="173"/>
      <c r="M28" s="173"/>
      <c r="N28" s="173"/>
      <c r="O28" s="173"/>
    </row>
    <row r="29" spans="1:15" ht="75">
      <c r="A29" s="35"/>
      <c r="B29" s="42">
        <v>7</v>
      </c>
      <c r="C29" s="198" t="s">
        <v>74</v>
      </c>
      <c r="D29" s="35" t="s">
        <v>413</v>
      </c>
      <c r="E29" s="35" t="s">
        <v>615</v>
      </c>
      <c r="F29" s="35" t="s">
        <v>108</v>
      </c>
      <c r="G29" s="43" t="s">
        <v>172</v>
      </c>
      <c r="H29" s="43">
        <v>15</v>
      </c>
      <c r="I29" s="43">
        <v>15</v>
      </c>
      <c r="J29" s="52">
        <v>372.02</v>
      </c>
      <c r="K29" s="46">
        <f t="shared" ref="K29:K30" si="2">I29*J29</f>
        <v>5580.2999999999993</v>
      </c>
      <c r="L29" s="35" t="s">
        <v>16</v>
      </c>
      <c r="M29" s="35"/>
      <c r="N29" s="35"/>
      <c r="O29" s="35" t="s">
        <v>707</v>
      </c>
    </row>
    <row r="30" spans="1:15" ht="75">
      <c r="A30" s="35"/>
      <c r="B30" s="42">
        <v>7</v>
      </c>
      <c r="C30" s="198" t="s">
        <v>74</v>
      </c>
      <c r="D30" s="35" t="s">
        <v>413</v>
      </c>
      <c r="E30" s="35" t="s">
        <v>614</v>
      </c>
      <c r="F30" s="35" t="s">
        <v>108</v>
      </c>
      <c r="G30" s="43" t="s">
        <v>585</v>
      </c>
      <c r="H30" s="43">
        <v>24</v>
      </c>
      <c r="I30" s="43">
        <v>24</v>
      </c>
      <c r="J30" s="52">
        <v>372.02</v>
      </c>
      <c r="K30" s="46">
        <f t="shared" si="2"/>
        <v>8928.48</v>
      </c>
      <c r="L30" s="35" t="s">
        <v>16</v>
      </c>
      <c r="M30" s="35"/>
      <c r="N30" s="35"/>
      <c r="O30" s="35" t="s">
        <v>708</v>
      </c>
    </row>
    <row r="31" spans="1:15" ht="18.75">
      <c r="A31" s="35"/>
      <c r="B31" s="42"/>
      <c r="C31" s="198"/>
      <c r="D31" s="35"/>
      <c r="E31" s="35"/>
      <c r="F31" s="35"/>
      <c r="G31" s="43"/>
      <c r="H31" s="43"/>
      <c r="I31" s="43"/>
      <c r="J31" s="52"/>
      <c r="K31" s="46"/>
      <c r="L31" s="35"/>
      <c r="M31" s="35"/>
      <c r="N31" s="35"/>
      <c r="O31" s="35"/>
    </row>
    <row r="32" spans="1:15" ht="18.75">
      <c r="A32" s="35"/>
      <c r="B32" s="42"/>
      <c r="C32" s="198"/>
      <c r="D32" s="35"/>
      <c r="E32" s="35"/>
      <c r="F32" s="35"/>
      <c r="G32" s="43"/>
      <c r="H32" s="43"/>
      <c r="I32" s="43"/>
      <c r="J32" s="52"/>
      <c r="K32" s="46"/>
      <c r="L32" s="35"/>
      <c r="M32" s="35"/>
      <c r="N32" s="35"/>
      <c r="O32" s="35"/>
    </row>
    <row r="33" spans="1:15" ht="18.75">
      <c r="A33" s="35"/>
      <c r="B33" s="42"/>
      <c r="C33" s="198"/>
      <c r="D33" s="35"/>
      <c r="E33" s="35"/>
      <c r="F33" s="35"/>
      <c r="G33" s="43"/>
      <c r="H33" s="47">
        <f>H28+H29+H30+H31+H32</f>
        <v>39</v>
      </c>
      <c r="I33" s="47">
        <f>I28+I29+I30+I31+I32</f>
        <v>39</v>
      </c>
      <c r="J33" s="48"/>
      <c r="K33" s="48">
        <f>K28+K29+K30+K31+K32</f>
        <v>14508.779999999999</v>
      </c>
      <c r="L33" s="35"/>
      <c r="M33" s="35"/>
      <c r="N33" s="35"/>
      <c r="O33" s="35"/>
    </row>
    <row r="34" spans="1:15" s="123" customFormat="1" ht="75">
      <c r="A34" s="118" t="s">
        <v>21</v>
      </c>
      <c r="B34" s="119">
        <v>7</v>
      </c>
      <c r="C34" s="183" t="s">
        <v>186</v>
      </c>
      <c r="D34" s="118" t="s">
        <v>259</v>
      </c>
      <c r="E34" s="118" t="s">
        <v>606</v>
      </c>
      <c r="F34" s="118" t="s">
        <v>108</v>
      </c>
      <c r="G34" s="120" t="s">
        <v>116</v>
      </c>
      <c r="H34" s="120">
        <v>10</v>
      </c>
      <c r="I34" s="120">
        <v>10</v>
      </c>
      <c r="J34" s="121">
        <v>290.39999999999998</v>
      </c>
      <c r="K34" s="122">
        <f>I34*J34</f>
        <v>2904</v>
      </c>
      <c r="L34" s="118" t="s">
        <v>16</v>
      </c>
      <c r="M34" s="118"/>
      <c r="N34" s="118"/>
      <c r="O34" s="118" t="s">
        <v>377</v>
      </c>
    </row>
    <row r="35" spans="1:15" s="179" customFormat="1" ht="18.75">
      <c r="A35" s="173"/>
      <c r="B35" s="177"/>
      <c r="C35" s="237"/>
      <c r="D35" s="173"/>
      <c r="E35" s="173"/>
      <c r="F35" s="173"/>
      <c r="G35" s="175"/>
      <c r="H35" s="175"/>
      <c r="I35" s="175"/>
      <c r="J35" s="176"/>
      <c r="K35" s="235">
        <f>J35*H35</f>
        <v>0</v>
      </c>
      <c r="L35" s="173"/>
      <c r="M35" s="173"/>
      <c r="N35" s="173"/>
      <c r="O35" s="173"/>
    </row>
    <row r="36" spans="1:15" ht="56.25">
      <c r="A36" s="35"/>
      <c r="B36" s="42">
        <v>7</v>
      </c>
      <c r="C36" s="35" t="s">
        <v>970</v>
      </c>
      <c r="D36" s="35" t="s">
        <v>972</v>
      </c>
      <c r="E36" s="35" t="s">
        <v>968</v>
      </c>
      <c r="F36" s="35" t="s">
        <v>108</v>
      </c>
      <c r="G36" s="43" t="s">
        <v>955</v>
      </c>
      <c r="H36" s="43">
        <v>2</v>
      </c>
      <c r="I36" s="43">
        <v>2</v>
      </c>
      <c r="J36" s="52">
        <v>728.75</v>
      </c>
      <c r="K36" s="46">
        <f>I36*J36</f>
        <v>1457.5</v>
      </c>
      <c r="L36" s="35" t="s">
        <v>16</v>
      </c>
      <c r="M36" s="35"/>
      <c r="N36" s="35"/>
      <c r="O36" s="35" t="s">
        <v>971</v>
      </c>
    </row>
    <row r="37" spans="1:15" ht="18.75">
      <c r="A37" s="35"/>
      <c r="B37" s="42"/>
      <c r="C37" s="198"/>
      <c r="D37" s="35"/>
      <c r="E37" s="35"/>
      <c r="F37" s="35"/>
      <c r="G37" s="43"/>
      <c r="H37" s="47">
        <f>H34+H35+H36</f>
        <v>12</v>
      </c>
      <c r="I37" s="47">
        <f>I34+I35+I36</f>
        <v>12</v>
      </c>
      <c r="J37" s="48"/>
      <c r="K37" s="48">
        <f>K34+K35+K36</f>
        <v>4361.5</v>
      </c>
      <c r="L37" s="35"/>
      <c r="M37" s="35"/>
      <c r="N37" s="35"/>
      <c r="O37" s="35"/>
    </row>
    <row r="38" spans="1:15" s="123" customFormat="1" ht="56.25">
      <c r="A38" s="118"/>
      <c r="B38" s="119">
        <v>7</v>
      </c>
      <c r="C38" s="183" t="s">
        <v>266</v>
      </c>
      <c r="D38" s="118" t="s">
        <v>441</v>
      </c>
      <c r="E38" s="118" t="s">
        <v>609</v>
      </c>
      <c r="F38" s="118" t="s">
        <v>108</v>
      </c>
      <c r="G38" s="120" t="s">
        <v>136</v>
      </c>
      <c r="H38" s="120">
        <v>26</v>
      </c>
      <c r="I38" s="120">
        <v>26</v>
      </c>
      <c r="J38" s="121">
        <v>441.32</v>
      </c>
      <c r="K38" s="122">
        <f t="shared" ref="K38:K97" si="3">I38*J38</f>
        <v>11474.32</v>
      </c>
      <c r="L38" s="118" t="s">
        <v>16</v>
      </c>
      <c r="M38" s="118"/>
      <c r="N38" s="118"/>
      <c r="O38" s="118" t="s">
        <v>271</v>
      </c>
    </row>
    <row r="39" spans="1:15" s="123" customFormat="1" ht="56.25">
      <c r="A39" s="118"/>
      <c r="B39" s="119">
        <v>7</v>
      </c>
      <c r="C39" s="183" t="s">
        <v>267</v>
      </c>
      <c r="D39" s="118" t="s">
        <v>441</v>
      </c>
      <c r="E39" s="118" t="s">
        <v>609</v>
      </c>
      <c r="F39" s="118" t="s">
        <v>108</v>
      </c>
      <c r="G39" s="120" t="s">
        <v>136</v>
      </c>
      <c r="H39" s="120">
        <v>26</v>
      </c>
      <c r="I39" s="120"/>
      <c r="J39" s="121"/>
      <c r="K39" s="122">
        <f t="shared" si="3"/>
        <v>0</v>
      </c>
      <c r="L39" s="118" t="s">
        <v>16</v>
      </c>
      <c r="M39" s="118"/>
      <c r="N39" s="118"/>
      <c r="O39" s="118" t="s">
        <v>271</v>
      </c>
    </row>
    <row r="40" spans="1:15" s="179" customFormat="1" ht="18.75">
      <c r="A40" s="173"/>
      <c r="B40" s="177"/>
      <c r="C40" s="237"/>
      <c r="D40" s="173"/>
      <c r="E40" s="173"/>
      <c r="F40" s="173"/>
      <c r="G40" s="175"/>
      <c r="H40" s="175"/>
      <c r="I40" s="175"/>
      <c r="J40" s="176"/>
      <c r="K40" s="235">
        <f>J40*H40</f>
        <v>0</v>
      </c>
      <c r="L40" s="173"/>
      <c r="M40" s="173"/>
      <c r="N40" s="173"/>
      <c r="O40" s="173"/>
    </row>
    <row r="41" spans="1:15" s="179" customFormat="1" ht="18.75">
      <c r="A41" s="173"/>
      <c r="B41" s="177"/>
      <c r="C41" s="237"/>
      <c r="D41" s="173"/>
      <c r="E41" s="173"/>
      <c r="F41" s="173"/>
      <c r="G41" s="175"/>
      <c r="H41" s="175"/>
      <c r="I41" s="175"/>
      <c r="J41" s="176"/>
      <c r="K41" s="235">
        <f>J41*H41</f>
        <v>0</v>
      </c>
      <c r="L41" s="173"/>
      <c r="M41" s="173"/>
      <c r="N41" s="173"/>
      <c r="O41" s="173"/>
    </row>
    <row r="42" spans="1:15" s="179" customFormat="1" ht="18.75">
      <c r="A42" s="173"/>
      <c r="B42" s="177"/>
      <c r="C42" s="237"/>
      <c r="D42" s="173"/>
      <c r="E42" s="173"/>
      <c r="F42" s="173"/>
      <c r="G42" s="175"/>
      <c r="H42" s="175"/>
      <c r="I42" s="175"/>
      <c r="J42" s="176"/>
      <c r="K42" s="235">
        <f>J42*H42</f>
        <v>0</v>
      </c>
      <c r="L42" s="173"/>
      <c r="M42" s="173"/>
      <c r="N42" s="173"/>
      <c r="O42" s="173"/>
    </row>
    <row r="43" spans="1:15" s="179" customFormat="1" ht="18.75">
      <c r="A43" s="173"/>
      <c r="B43" s="177"/>
      <c r="C43" s="237"/>
      <c r="D43" s="173"/>
      <c r="E43" s="173"/>
      <c r="F43" s="173"/>
      <c r="G43" s="175"/>
      <c r="H43" s="175"/>
      <c r="I43" s="175"/>
      <c r="J43" s="176"/>
      <c r="K43" s="235">
        <f>J43*H43</f>
        <v>0</v>
      </c>
      <c r="L43" s="173"/>
      <c r="M43" s="173"/>
      <c r="N43" s="173"/>
      <c r="O43" s="173"/>
    </row>
    <row r="44" spans="1:15" ht="37.5">
      <c r="A44" s="35"/>
      <c r="B44" s="42">
        <v>7</v>
      </c>
      <c r="C44" s="198" t="s">
        <v>266</v>
      </c>
      <c r="D44" s="35" t="s">
        <v>441</v>
      </c>
      <c r="E44" s="35" t="s">
        <v>614</v>
      </c>
      <c r="F44" s="35" t="s">
        <v>108</v>
      </c>
      <c r="G44" s="43" t="s">
        <v>585</v>
      </c>
      <c r="H44" s="43">
        <v>15</v>
      </c>
      <c r="I44" s="43">
        <v>15</v>
      </c>
      <c r="J44" s="52">
        <v>659.78</v>
      </c>
      <c r="K44" s="46">
        <f t="shared" si="3"/>
        <v>9896.6999999999989</v>
      </c>
      <c r="L44" s="35" t="s">
        <v>16</v>
      </c>
      <c r="M44" s="35"/>
      <c r="N44" s="35"/>
      <c r="O44" s="35" t="s">
        <v>713</v>
      </c>
    </row>
    <row r="45" spans="1:15" ht="37.5">
      <c r="A45" s="35"/>
      <c r="B45" s="42">
        <v>7</v>
      </c>
      <c r="C45" s="198" t="s">
        <v>267</v>
      </c>
      <c r="D45" s="35" t="s">
        <v>441</v>
      </c>
      <c r="E45" s="35" t="s">
        <v>614</v>
      </c>
      <c r="F45" s="35" t="s">
        <v>108</v>
      </c>
      <c r="G45" s="43" t="s">
        <v>585</v>
      </c>
      <c r="H45" s="43">
        <v>15</v>
      </c>
      <c r="I45" s="43"/>
      <c r="J45" s="52"/>
      <c r="K45" s="46">
        <f t="shared" si="3"/>
        <v>0</v>
      </c>
      <c r="L45" s="35" t="s">
        <v>16</v>
      </c>
      <c r="M45" s="35"/>
      <c r="N45" s="35"/>
      <c r="O45" s="35" t="s">
        <v>714</v>
      </c>
    </row>
    <row r="46" spans="1:15" ht="18.75">
      <c r="A46" s="35"/>
      <c r="B46" s="42"/>
      <c r="C46" s="198"/>
      <c r="D46" s="35"/>
      <c r="E46" s="35"/>
      <c r="F46" s="35"/>
      <c r="G46" s="43"/>
      <c r="H46" s="43"/>
      <c r="I46" s="43"/>
      <c r="J46" s="52"/>
      <c r="K46" s="46"/>
      <c r="L46" s="35"/>
      <c r="M46" s="35"/>
      <c r="N46" s="35"/>
      <c r="O46" s="35"/>
    </row>
    <row r="47" spans="1:15" ht="18.75">
      <c r="A47" s="35"/>
      <c r="B47" s="42"/>
      <c r="C47" s="198"/>
      <c r="D47" s="35"/>
      <c r="E47" s="35"/>
      <c r="F47" s="35"/>
      <c r="G47" s="43"/>
      <c r="H47" s="43"/>
      <c r="I47" s="43"/>
      <c r="J47" s="52"/>
      <c r="K47" s="46"/>
      <c r="L47" s="35"/>
      <c r="M47" s="35"/>
      <c r="N47" s="35"/>
      <c r="O47" s="35"/>
    </row>
    <row r="48" spans="1:15" ht="18.75">
      <c r="A48" s="35"/>
      <c r="B48" s="42"/>
      <c r="C48" s="198"/>
      <c r="D48" s="35"/>
      <c r="E48" s="35"/>
      <c r="F48" s="35"/>
      <c r="G48" s="43"/>
      <c r="H48" s="47">
        <f>H38+H39+H40+H41+H42+H43+H44+H45+H46+H47</f>
        <v>82</v>
      </c>
      <c r="I48" s="47">
        <f>I38+I39+I40+I41+I42+I43+I44+I45+I46+I47</f>
        <v>41</v>
      </c>
      <c r="J48" s="48"/>
      <c r="K48" s="48">
        <f>K38+K39+K40+K41+K42+K43+K44+K45+K46+K47</f>
        <v>21371.019999999997</v>
      </c>
      <c r="L48" s="35"/>
      <c r="M48" s="35"/>
      <c r="N48" s="35"/>
      <c r="O48" s="35"/>
    </row>
    <row r="49" spans="1:15" s="123" customFormat="1" ht="75">
      <c r="A49" s="118" t="s">
        <v>146</v>
      </c>
      <c r="B49" s="119">
        <v>7</v>
      </c>
      <c r="C49" s="183" t="s">
        <v>184</v>
      </c>
      <c r="D49" s="118" t="s">
        <v>442</v>
      </c>
      <c r="E49" s="118" t="s">
        <v>850</v>
      </c>
      <c r="F49" s="118" t="s">
        <v>108</v>
      </c>
      <c r="G49" s="120" t="s">
        <v>116</v>
      </c>
      <c r="H49" s="120">
        <v>10</v>
      </c>
      <c r="I49" s="120">
        <v>10</v>
      </c>
      <c r="J49" s="121">
        <v>290.39999999999998</v>
      </c>
      <c r="K49" s="122">
        <f t="shared" si="3"/>
        <v>2904</v>
      </c>
      <c r="L49" s="118" t="s">
        <v>16</v>
      </c>
      <c r="M49" s="118"/>
      <c r="N49" s="118"/>
      <c r="O49" s="118" t="s">
        <v>381</v>
      </c>
    </row>
    <row r="50" spans="1:15" ht="18.75">
      <c r="A50" s="35"/>
      <c r="B50" s="42"/>
      <c r="C50" s="198"/>
      <c r="D50" s="35"/>
      <c r="E50" s="35"/>
      <c r="F50" s="35"/>
      <c r="G50" s="43"/>
      <c r="H50" s="43"/>
      <c r="I50" s="43"/>
      <c r="J50" s="52"/>
      <c r="K50" s="46">
        <f t="shared" si="3"/>
        <v>0</v>
      </c>
      <c r="L50" s="35"/>
      <c r="M50" s="35"/>
      <c r="N50" s="35"/>
      <c r="O50" s="35"/>
    </row>
    <row r="51" spans="1:15" ht="18.75">
      <c r="A51" s="35"/>
      <c r="B51" s="42"/>
      <c r="C51" s="198"/>
      <c r="D51" s="35"/>
      <c r="E51" s="35"/>
      <c r="F51" s="35"/>
      <c r="G51" s="43"/>
      <c r="H51" s="43"/>
      <c r="I51" s="43"/>
      <c r="J51" s="52"/>
      <c r="K51" s="46">
        <f t="shared" si="3"/>
        <v>0</v>
      </c>
      <c r="L51" s="35"/>
      <c r="M51" s="35"/>
      <c r="N51" s="35"/>
      <c r="O51" s="35"/>
    </row>
    <row r="52" spans="1:15" ht="18.75">
      <c r="A52" s="35"/>
      <c r="B52" s="42"/>
      <c r="C52" s="198"/>
      <c r="D52" s="35"/>
      <c r="E52" s="35"/>
      <c r="F52" s="35"/>
      <c r="G52" s="43"/>
      <c r="H52" s="47">
        <f>H49+H50+H51</f>
        <v>10</v>
      </c>
      <c r="I52" s="47">
        <f>I49+I50+I51</f>
        <v>10</v>
      </c>
      <c r="J52" s="48"/>
      <c r="K52" s="48">
        <f>K49+K50+K51</f>
        <v>2904</v>
      </c>
      <c r="L52" s="35"/>
      <c r="M52" s="35"/>
      <c r="N52" s="35"/>
      <c r="O52" s="35"/>
    </row>
    <row r="53" spans="1:15" s="123" customFormat="1" ht="75">
      <c r="A53" s="118"/>
      <c r="B53" s="119">
        <v>7</v>
      </c>
      <c r="C53" s="183" t="s">
        <v>443</v>
      </c>
      <c r="D53" s="138" t="s">
        <v>446</v>
      </c>
      <c r="E53" s="118" t="s">
        <v>341</v>
      </c>
      <c r="F53" s="118" t="s">
        <v>108</v>
      </c>
      <c r="G53" s="120" t="s">
        <v>171</v>
      </c>
      <c r="H53" s="120">
        <v>16</v>
      </c>
      <c r="I53" s="120">
        <v>16</v>
      </c>
      <c r="J53" s="121">
        <v>143</v>
      </c>
      <c r="K53" s="122">
        <f>I53*J53</f>
        <v>2288</v>
      </c>
      <c r="L53" s="118" t="s">
        <v>261</v>
      </c>
      <c r="M53" s="118"/>
      <c r="N53" s="118"/>
      <c r="O53" s="118" t="s">
        <v>449</v>
      </c>
    </row>
    <row r="54" spans="1:15" s="123" customFormat="1" ht="75">
      <c r="A54" s="118"/>
      <c r="B54" s="119">
        <v>7</v>
      </c>
      <c r="C54" s="183" t="s">
        <v>443</v>
      </c>
      <c r="D54" s="138" t="s">
        <v>446</v>
      </c>
      <c r="E54" s="118" t="s">
        <v>589</v>
      </c>
      <c r="F54" s="118" t="s">
        <v>108</v>
      </c>
      <c r="G54" s="120" t="s">
        <v>114</v>
      </c>
      <c r="H54" s="120">
        <v>10</v>
      </c>
      <c r="I54" s="120">
        <v>10</v>
      </c>
      <c r="J54" s="121">
        <v>196.02</v>
      </c>
      <c r="K54" s="122">
        <f t="shared" ref="K54:K63" si="4">I54*J54</f>
        <v>1960.2</v>
      </c>
      <c r="L54" s="118" t="s">
        <v>261</v>
      </c>
      <c r="M54" s="118"/>
      <c r="N54" s="118"/>
      <c r="O54" s="118" t="s">
        <v>715</v>
      </c>
    </row>
    <row r="55" spans="1:15" s="123" customFormat="1" ht="75">
      <c r="A55" s="118"/>
      <c r="B55" s="119">
        <v>7</v>
      </c>
      <c r="C55" s="183" t="s">
        <v>443</v>
      </c>
      <c r="D55" s="138" t="s">
        <v>446</v>
      </c>
      <c r="E55" s="118" t="s">
        <v>609</v>
      </c>
      <c r="F55" s="118" t="s">
        <v>108</v>
      </c>
      <c r="G55" s="120" t="s">
        <v>116</v>
      </c>
      <c r="H55" s="120">
        <v>20</v>
      </c>
      <c r="I55" s="120">
        <v>20</v>
      </c>
      <c r="J55" s="121">
        <v>217.8</v>
      </c>
      <c r="K55" s="122">
        <f t="shared" ref="K55:K61" si="5">I55*J55</f>
        <v>4356</v>
      </c>
      <c r="L55" s="118" t="s">
        <v>16</v>
      </c>
      <c r="M55" s="118"/>
      <c r="N55" s="118"/>
      <c r="O55" s="118" t="s">
        <v>450</v>
      </c>
    </row>
    <row r="56" spans="1:15" ht="75">
      <c r="A56" s="35"/>
      <c r="B56" s="42">
        <v>7</v>
      </c>
      <c r="C56" s="198" t="s">
        <v>443</v>
      </c>
      <c r="D56" s="107" t="s">
        <v>446</v>
      </c>
      <c r="E56" s="35" t="s">
        <v>968</v>
      </c>
      <c r="F56" s="35" t="s">
        <v>108</v>
      </c>
      <c r="G56" s="43" t="s">
        <v>955</v>
      </c>
      <c r="H56" s="43">
        <v>16</v>
      </c>
      <c r="I56" s="43">
        <v>16</v>
      </c>
      <c r="J56" s="52">
        <v>794.2</v>
      </c>
      <c r="K56" s="46">
        <f t="shared" si="5"/>
        <v>12707.2</v>
      </c>
      <c r="L56" s="35" t="s">
        <v>16</v>
      </c>
      <c r="M56" s="35"/>
      <c r="N56" s="35"/>
      <c r="O56" s="35" t="s">
        <v>969</v>
      </c>
    </row>
    <row r="57" spans="1:15" ht="75">
      <c r="A57" s="35"/>
      <c r="B57" s="42">
        <v>7</v>
      </c>
      <c r="C57" s="198" t="s">
        <v>443</v>
      </c>
      <c r="D57" s="107" t="s">
        <v>446</v>
      </c>
      <c r="E57" s="35" t="s">
        <v>957</v>
      </c>
      <c r="F57" s="35" t="s">
        <v>108</v>
      </c>
      <c r="G57" s="43" t="s">
        <v>955</v>
      </c>
      <c r="H57" s="43">
        <v>41</v>
      </c>
      <c r="I57" s="43">
        <v>41</v>
      </c>
      <c r="J57" s="52">
        <v>635.25</v>
      </c>
      <c r="K57" s="46">
        <f t="shared" ref="K57" si="6">I57*J57</f>
        <v>26045.25</v>
      </c>
      <c r="L57" s="35" t="s">
        <v>16</v>
      </c>
      <c r="M57" s="35"/>
      <c r="N57" s="35"/>
      <c r="O57" s="35" t="s">
        <v>969</v>
      </c>
    </row>
    <row r="58" spans="1:15" s="123" customFormat="1" ht="56.25">
      <c r="A58" s="118"/>
      <c r="B58" s="119" t="s">
        <v>445</v>
      </c>
      <c r="C58" s="183" t="s">
        <v>444</v>
      </c>
      <c r="D58" s="118" t="s">
        <v>447</v>
      </c>
      <c r="E58" s="118" t="s">
        <v>437</v>
      </c>
      <c r="F58" s="118" t="s">
        <v>108</v>
      </c>
      <c r="G58" s="120" t="s">
        <v>117</v>
      </c>
      <c r="H58" s="120">
        <v>10</v>
      </c>
      <c r="I58" s="120">
        <v>10</v>
      </c>
      <c r="J58" s="121">
        <v>154</v>
      </c>
      <c r="K58" s="122">
        <f t="shared" si="5"/>
        <v>1540</v>
      </c>
      <c r="L58" s="118" t="s">
        <v>16</v>
      </c>
      <c r="M58" s="118"/>
      <c r="N58" s="118"/>
      <c r="O58" s="118" t="s">
        <v>152</v>
      </c>
    </row>
    <row r="59" spans="1:15" s="123" customFormat="1" ht="56.25">
      <c r="A59" s="118"/>
      <c r="B59" s="119" t="s">
        <v>445</v>
      </c>
      <c r="C59" s="183" t="s">
        <v>444</v>
      </c>
      <c r="D59" s="118" t="s">
        <v>447</v>
      </c>
      <c r="E59" s="118" t="s">
        <v>348</v>
      </c>
      <c r="F59" s="118" t="s">
        <v>108</v>
      </c>
      <c r="G59" s="120" t="s">
        <v>116</v>
      </c>
      <c r="H59" s="120">
        <v>72</v>
      </c>
      <c r="I59" s="120">
        <v>72</v>
      </c>
      <c r="J59" s="121">
        <v>242</v>
      </c>
      <c r="K59" s="122">
        <f t="shared" si="5"/>
        <v>17424</v>
      </c>
      <c r="L59" s="118" t="s">
        <v>16</v>
      </c>
      <c r="M59" s="118"/>
      <c r="N59" s="118"/>
      <c r="O59" s="118" t="s">
        <v>451</v>
      </c>
    </row>
    <row r="60" spans="1:15" ht="37.5">
      <c r="A60" s="35"/>
      <c r="B60" s="42" t="s">
        <v>445</v>
      </c>
      <c r="C60" s="198" t="s">
        <v>444</v>
      </c>
      <c r="D60" s="35" t="s">
        <v>447</v>
      </c>
      <c r="E60" s="35" t="s">
        <v>595</v>
      </c>
      <c r="F60" s="35" t="s">
        <v>108</v>
      </c>
      <c r="G60" s="43" t="s">
        <v>448</v>
      </c>
      <c r="H60" s="43">
        <v>50</v>
      </c>
      <c r="I60" s="43">
        <v>50</v>
      </c>
      <c r="J60" s="52">
        <v>404.8</v>
      </c>
      <c r="K60" s="46">
        <f t="shared" si="5"/>
        <v>20240</v>
      </c>
      <c r="L60" s="35" t="s">
        <v>16</v>
      </c>
      <c r="M60" s="35"/>
      <c r="N60" s="35"/>
      <c r="O60" s="35" t="s">
        <v>717</v>
      </c>
    </row>
    <row r="61" spans="1:15" ht="37.5">
      <c r="A61" s="35"/>
      <c r="B61" s="42" t="s">
        <v>445</v>
      </c>
      <c r="C61" s="198" t="s">
        <v>444</v>
      </c>
      <c r="D61" s="35" t="s">
        <v>447</v>
      </c>
      <c r="E61" s="35" t="s">
        <v>359</v>
      </c>
      <c r="F61" s="35" t="s">
        <v>108</v>
      </c>
      <c r="G61" s="43" t="s">
        <v>119</v>
      </c>
      <c r="H61" s="43">
        <v>20</v>
      </c>
      <c r="I61" s="43">
        <v>20</v>
      </c>
      <c r="J61" s="52">
        <v>425.04</v>
      </c>
      <c r="K61" s="46">
        <f t="shared" si="5"/>
        <v>8500.8000000000011</v>
      </c>
      <c r="L61" s="35" t="s">
        <v>16</v>
      </c>
      <c r="M61" s="35"/>
      <c r="N61" s="35"/>
      <c r="O61" s="35" t="s">
        <v>718</v>
      </c>
    </row>
    <row r="62" spans="1:15" s="123" customFormat="1" ht="81.75" customHeight="1">
      <c r="A62" s="118" t="s">
        <v>21</v>
      </c>
      <c r="B62" s="119">
        <v>7</v>
      </c>
      <c r="C62" s="183" t="s">
        <v>283</v>
      </c>
      <c r="D62" s="118" t="s">
        <v>26</v>
      </c>
      <c r="E62" s="118" t="s">
        <v>321</v>
      </c>
      <c r="F62" s="118" t="s">
        <v>108</v>
      </c>
      <c r="G62" s="120" t="s">
        <v>116</v>
      </c>
      <c r="H62" s="120">
        <v>10</v>
      </c>
      <c r="I62" s="120">
        <v>10</v>
      </c>
      <c r="J62" s="121">
        <v>290.39999999999998</v>
      </c>
      <c r="K62" s="122">
        <f t="shared" si="4"/>
        <v>2904</v>
      </c>
      <c r="L62" s="118" t="s">
        <v>16</v>
      </c>
      <c r="M62" s="118"/>
      <c r="N62" s="118"/>
      <c r="O62" s="118" t="s">
        <v>385</v>
      </c>
    </row>
    <row r="63" spans="1:15" ht="18.75">
      <c r="A63" s="35"/>
      <c r="B63" s="42"/>
      <c r="C63" s="198"/>
      <c r="D63" s="35"/>
      <c r="E63" s="35"/>
      <c r="F63" s="35"/>
      <c r="G63" s="43"/>
      <c r="H63" s="43"/>
      <c r="I63" s="43"/>
      <c r="J63" s="52"/>
      <c r="K63" s="46">
        <f t="shared" si="4"/>
        <v>0</v>
      </c>
      <c r="L63" s="35"/>
      <c r="M63" s="35"/>
      <c r="N63" s="35"/>
      <c r="O63" s="35"/>
    </row>
    <row r="64" spans="1:15" ht="18.75">
      <c r="A64" s="35"/>
      <c r="B64" s="42"/>
      <c r="C64" s="198"/>
      <c r="D64" s="35"/>
      <c r="E64" s="35"/>
      <c r="F64" s="35"/>
      <c r="G64" s="43"/>
      <c r="H64" s="47">
        <f>H53+H54+H55+H56+H57+H58+H59+H60+H61+H62+H63</f>
        <v>265</v>
      </c>
      <c r="I64" s="47">
        <f>I53+I54+I55+I56+I57+I58+I59+I60+I61+I62+I63</f>
        <v>265</v>
      </c>
      <c r="J64" s="48"/>
      <c r="K64" s="48">
        <f>K53+K54+K55+K56+K57+K58+K59+K60+K61+K62+K63</f>
        <v>97965.45</v>
      </c>
      <c r="L64" s="35"/>
      <c r="M64" s="35"/>
      <c r="N64" s="35"/>
      <c r="O64" s="35"/>
    </row>
    <row r="65" spans="1:15" s="123" customFormat="1" ht="56.25">
      <c r="A65" s="118"/>
      <c r="B65" s="119">
        <v>7</v>
      </c>
      <c r="C65" s="183" t="s">
        <v>458</v>
      </c>
      <c r="D65" s="118" t="s">
        <v>459</v>
      </c>
      <c r="E65" s="118" t="s">
        <v>428</v>
      </c>
      <c r="F65" s="118" t="s">
        <v>108</v>
      </c>
      <c r="G65" s="120" t="s">
        <v>116</v>
      </c>
      <c r="H65" s="120">
        <v>20</v>
      </c>
      <c r="I65" s="120">
        <v>20</v>
      </c>
      <c r="J65" s="121">
        <v>230</v>
      </c>
      <c r="K65" s="122">
        <f t="shared" ref="K65:K69" si="7">I65*J65</f>
        <v>4600</v>
      </c>
      <c r="L65" s="118" t="s">
        <v>295</v>
      </c>
      <c r="M65" s="118"/>
      <c r="N65" s="118"/>
      <c r="O65" s="118" t="s">
        <v>719</v>
      </c>
    </row>
    <row r="66" spans="1:15" s="179" customFormat="1" ht="18.75">
      <c r="A66" s="173"/>
      <c r="B66" s="177"/>
      <c r="C66" s="237"/>
      <c r="D66" s="173"/>
      <c r="E66" s="173"/>
      <c r="F66" s="173"/>
      <c r="G66" s="175"/>
      <c r="H66" s="175"/>
      <c r="I66" s="175"/>
      <c r="J66" s="176"/>
      <c r="K66" s="235">
        <f>J66*H66</f>
        <v>0</v>
      </c>
      <c r="L66" s="173"/>
      <c r="M66" s="173"/>
      <c r="N66" s="173"/>
      <c r="O66" s="173"/>
    </row>
    <row r="67" spans="1:15" ht="37.5">
      <c r="A67" s="35"/>
      <c r="B67" s="42">
        <v>7</v>
      </c>
      <c r="C67" s="198" t="s">
        <v>458</v>
      </c>
      <c r="D67" s="35" t="s">
        <v>459</v>
      </c>
      <c r="E67" s="35" t="s">
        <v>619</v>
      </c>
      <c r="F67" s="35" t="s">
        <v>108</v>
      </c>
      <c r="G67" s="43" t="s">
        <v>172</v>
      </c>
      <c r="H67" s="43">
        <v>25</v>
      </c>
      <c r="I67" s="43">
        <v>25</v>
      </c>
      <c r="J67" s="52">
        <v>407</v>
      </c>
      <c r="K67" s="46">
        <f t="shared" si="7"/>
        <v>10175</v>
      </c>
      <c r="L67" s="35" t="s">
        <v>295</v>
      </c>
      <c r="M67" s="35"/>
      <c r="N67" s="35"/>
      <c r="O67" s="35" t="s">
        <v>720</v>
      </c>
    </row>
    <row r="68" spans="1:15" ht="18.75">
      <c r="A68" s="35"/>
      <c r="B68" s="42"/>
      <c r="C68" s="198"/>
      <c r="D68" s="35"/>
      <c r="E68" s="35"/>
      <c r="F68" s="35"/>
      <c r="G68" s="43"/>
      <c r="H68" s="43"/>
      <c r="I68" s="43"/>
      <c r="J68" s="52"/>
      <c r="K68" s="46">
        <v>0</v>
      </c>
      <c r="L68" s="35"/>
      <c r="M68" s="35"/>
      <c r="N68" s="35"/>
      <c r="O68" s="35"/>
    </row>
    <row r="69" spans="1:15" ht="18.75">
      <c r="A69" s="35"/>
      <c r="B69" s="42"/>
      <c r="C69" s="198"/>
      <c r="D69" s="35"/>
      <c r="E69" s="35"/>
      <c r="F69" s="35"/>
      <c r="G69" s="43"/>
      <c r="H69" s="43"/>
      <c r="I69" s="43"/>
      <c r="J69" s="52"/>
      <c r="K69" s="46">
        <f t="shared" si="7"/>
        <v>0</v>
      </c>
      <c r="L69" s="35"/>
      <c r="M69" s="35"/>
      <c r="N69" s="35"/>
      <c r="O69" s="35"/>
    </row>
    <row r="70" spans="1:15" ht="18.75">
      <c r="A70" s="35"/>
      <c r="B70" s="42"/>
      <c r="C70" s="198"/>
      <c r="D70" s="35"/>
      <c r="E70" s="35"/>
      <c r="F70" s="35"/>
      <c r="G70" s="43"/>
      <c r="H70" s="47">
        <f>H65+H66+H67+H68+H69</f>
        <v>45</v>
      </c>
      <c r="I70" s="47">
        <f>I65+I66+I67+I68+I69</f>
        <v>45</v>
      </c>
      <c r="J70" s="48"/>
      <c r="K70" s="48">
        <f>K65+K66+K67+K68+K69</f>
        <v>14775</v>
      </c>
      <c r="L70" s="35"/>
      <c r="M70" s="35"/>
      <c r="N70" s="35"/>
      <c r="O70" s="35"/>
    </row>
    <row r="71" spans="1:15" s="179" customFormat="1" ht="18.75">
      <c r="A71" s="173"/>
      <c r="B71" s="177"/>
      <c r="C71" s="237"/>
      <c r="D71" s="173"/>
      <c r="E71" s="173"/>
      <c r="F71" s="173"/>
      <c r="G71" s="175"/>
      <c r="H71" s="175"/>
      <c r="I71" s="175"/>
      <c r="J71" s="176"/>
      <c r="K71" s="235">
        <f>J71*H71</f>
        <v>0</v>
      </c>
      <c r="L71" s="173"/>
      <c r="M71" s="173"/>
      <c r="N71" s="173"/>
      <c r="O71" s="173"/>
    </row>
    <row r="72" spans="1:15" ht="37.5">
      <c r="A72" s="35"/>
      <c r="B72" s="42">
        <v>7</v>
      </c>
      <c r="C72" s="198" t="s">
        <v>462</v>
      </c>
      <c r="D72" s="35" t="s">
        <v>394</v>
      </c>
      <c r="E72" s="35" t="s">
        <v>616</v>
      </c>
      <c r="F72" s="35" t="s">
        <v>108</v>
      </c>
      <c r="G72" s="43" t="s">
        <v>172</v>
      </c>
      <c r="H72" s="43">
        <v>42</v>
      </c>
      <c r="I72" s="43">
        <v>42</v>
      </c>
      <c r="J72" s="52">
        <v>363</v>
      </c>
      <c r="K72" s="46">
        <f t="shared" si="3"/>
        <v>15246</v>
      </c>
      <c r="L72" s="35" t="s">
        <v>295</v>
      </c>
      <c r="M72" s="35"/>
      <c r="N72" s="35"/>
      <c r="O72" s="35" t="s">
        <v>686</v>
      </c>
    </row>
    <row r="73" spans="1:15" ht="37.5">
      <c r="A73" s="35"/>
      <c r="B73" s="42">
        <v>7</v>
      </c>
      <c r="C73" s="198" t="s">
        <v>462</v>
      </c>
      <c r="D73" s="35" t="s">
        <v>394</v>
      </c>
      <c r="E73" s="35" t="s">
        <v>617</v>
      </c>
      <c r="F73" s="35" t="s">
        <v>108</v>
      </c>
      <c r="G73" s="43" t="s">
        <v>172</v>
      </c>
      <c r="H73" s="43">
        <v>3</v>
      </c>
      <c r="I73" s="43">
        <v>3</v>
      </c>
      <c r="J73" s="52">
        <v>363</v>
      </c>
      <c r="K73" s="46">
        <f t="shared" si="3"/>
        <v>1089</v>
      </c>
      <c r="L73" s="35" t="s">
        <v>295</v>
      </c>
      <c r="M73" s="35"/>
      <c r="N73" s="35"/>
      <c r="O73" s="35" t="s">
        <v>722</v>
      </c>
    </row>
    <row r="74" spans="1:15" ht="37.5">
      <c r="A74" s="35"/>
      <c r="B74" s="42">
        <v>7</v>
      </c>
      <c r="C74" s="198" t="s">
        <v>462</v>
      </c>
      <c r="D74" s="35" t="s">
        <v>394</v>
      </c>
      <c r="E74" s="35" t="s">
        <v>594</v>
      </c>
      <c r="F74" s="35" t="s">
        <v>108</v>
      </c>
      <c r="G74" s="43" t="s">
        <v>448</v>
      </c>
      <c r="H74" s="43">
        <v>20</v>
      </c>
      <c r="I74" s="43">
        <v>20</v>
      </c>
      <c r="J74" s="52">
        <v>363</v>
      </c>
      <c r="K74" s="46">
        <f t="shared" si="3"/>
        <v>7260</v>
      </c>
      <c r="L74" s="35" t="s">
        <v>295</v>
      </c>
      <c r="M74" s="35"/>
      <c r="N74" s="35"/>
      <c r="O74" s="35" t="s">
        <v>722</v>
      </c>
    </row>
    <row r="75" spans="1:15" s="123" customFormat="1" ht="75">
      <c r="A75" s="118"/>
      <c r="B75" s="119">
        <v>7</v>
      </c>
      <c r="C75" s="183" t="s">
        <v>397</v>
      </c>
      <c r="D75" s="118" t="s">
        <v>398</v>
      </c>
      <c r="E75" s="118" t="s">
        <v>606</v>
      </c>
      <c r="F75" s="118" t="s">
        <v>108</v>
      </c>
      <c r="G75" s="120" t="s">
        <v>112</v>
      </c>
      <c r="H75" s="120">
        <v>6</v>
      </c>
      <c r="I75" s="120">
        <v>6</v>
      </c>
      <c r="J75" s="121">
        <v>302.5</v>
      </c>
      <c r="K75" s="122">
        <f t="shared" si="3"/>
        <v>1815</v>
      </c>
      <c r="L75" s="118" t="s">
        <v>16</v>
      </c>
      <c r="M75" s="118"/>
      <c r="N75" s="118"/>
      <c r="O75" s="118" t="s">
        <v>723</v>
      </c>
    </row>
    <row r="76" spans="1:15" ht="18.75">
      <c r="A76" s="35"/>
      <c r="B76" s="42"/>
      <c r="C76" s="198"/>
      <c r="D76" s="35"/>
      <c r="E76" s="35"/>
      <c r="F76" s="35"/>
      <c r="G76" s="43"/>
      <c r="H76" s="43"/>
      <c r="I76" s="43"/>
      <c r="J76" s="52"/>
      <c r="K76" s="46"/>
      <c r="L76" s="35"/>
      <c r="M76" s="35"/>
      <c r="N76" s="35"/>
      <c r="O76" s="35"/>
    </row>
    <row r="77" spans="1:15" ht="18.75">
      <c r="A77" s="35"/>
      <c r="B77" s="42"/>
      <c r="C77" s="198"/>
      <c r="D77" s="35"/>
      <c r="E77" s="35"/>
      <c r="F77" s="35"/>
      <c r="G77" s="43"/>
      <c r="H77" s="47">
        <f>H71+H72+H73+H74+H75+H76</f>
        <v>71</v>
      </c>
      <c r="I77" s="47">
        <f>I71+I72+I73+I74+I75+I76</f>
        <v>71</v>
      </c>
      <c r="J77" s="48"/>
      <c r="K77" s="48">
        <f>K71+K72+K73+K74+K75+K76</f>
        <v>25410</v>
      </c>
      <c r="L77" s="35"/>
      <c r="M77" s="35"/>
      <c r="N77" s="35"/>
      <c r="O77" s="35"/>
    </row>
    <row r="78" spans="1:15" s="123" customFormat="1" ht="56.25">
      <c r="A78" s="118"/>
      <c r="B78" s="119">
        <v>7</v>
      </c>
      <c r="C78" s="183" t="s">
        <v>287</v>
      </c>
      <c r="D78" s="118" t="s">
        <v>463</v>
      </c>
      <c r="E78" s="118" t="s">
        <v>427</v>
      </c>
      <c r="F78" s="118" t="s">
        <v>108</v>
      </c>
      <c r="G78" s="120" t="s">
        <v>116</v>
      </c>
      <c r="H78" s="120">
        <v>20</v>
      </c>
      <c r="I78" s="120">
        <v>20</v>
      </c>
      <c r="J78" s="121">
        <v>230</v>
      </c>
      <c r="K78" s="122">
        <f t="shared" si="3"/>
        <v>4600</v>
      </c>
      <c r="L78" s="118" t="s">
        <v>295</v>
      </c>
      <c r="M78" s="118"/>
      <c r="N78" s="118"/>
      <c r="O78" s="118" t="s">
        <v>460</v>
      </c>
    </row>
    <row r="79" spans="1:15" s="123" customFormat="1" ht="56.25">
      <c r="A79" s="118"/>
      <c r="B79" s="119">
        <v>7</v>
      </c>
      <c r="C79" s="183" t="s">
        <v>287</v>
      </c>
      <c r="D79" s="118" t="s">
        <v>463</v>
      </c>
      <c r="E79" s="118" t="s">
        <v>428</v>
      </c>
      <c r="F79" s="118" t="s">
        <v>108</v>
      </c>
      <c r="G79" s="120" t="s">
        <v>116</v>
      </c>
      <c r="H79" s="120">
        <v>10</v>
      </c>
      <c r="I79" s="120">
        <v>10</v>
      </c>
      <c r="J79" s="121">
        <v>195</v>
      </c>
      <c r="K79" s="122">
        <f t="shared" si="3"/>
        <v>1950</v>
      </c>
      <c r="L79" s="118" t="s">
        <v>295</v>
      </c>
      <c r="M79" s="118"/>
      <c r="N79" s="118"/>
      <c r="O79" s="118" t="s">
        <v>464</v>
      </c>
    </row>
    <row r="80" spans="1:15" s="179" customFormat="1" ht="18.75">
      <c r="A80" s="173"/>
      <c r="B80" s="177"/>
      <c r="C80" s="237"/>
      <c r="D80" s="238"/>
      <c r="E80" s="173"/>
      <c r="F80" s="173"/>
      <c r="G80" s="175"/>
      <c r="H80" s="175"/>
      <c r="I80" s="175"/>
      <c r="J80" s="176"/>
      <c r="K80" s="235">
        <f>J80*H80</f>
        <v>0</v>
      </c>
      <c r="L80" s="173"/>
      <c r="M80" s="173"/>
      <c r="N80" s="173"/>
      <c r="O80" s="173"/>
    </row>
    <row r="81" spans="1:15" ht="93.75">
      <c r="A81" s="35"/>
      <c r="B81" s="42">
        <v>7</v>
      </c>
      <c r="C81" s="198" t="s">
        <v>287</v>
      </c>
      <c r="D81" s="57" t="s">
        <v>465</v>
      </c>
      <c r="E81" s="35" t="s">
        <v>613</v>
      </c>
      <c r="F81" s="35" t="s">
        <v>108</v>
      </c>
      <c r="G81" s="43" t="s">
        <v>172</v>
      </c>
      <c r="H81" s="43">
        <v>25</v>
      </c>
      <c r="I81" s="43">
        <v>25</v>
      </c>
      <c r="J81" s="52">
        <v>387.86</v>
      </c>
      <c r="K81" s="46">
        <f t="shared" si="3"/>
        <v>9696.5</v>
      </c>
      <c r="L81" s="35" t="s">
        <v>295</v>
      </c>
      <c r="M81" s="35"/>
      <c r="N81" s="35"/>
      <c r="O81" s="35" t="s">
        <v>704</v>
      </c>
    </row>
    <row r="82" spans="1:15" ht="93.75">
      <c r="A82" s="35"/>
      <c r="B82" s="42">
        <v>7</v>
      </c>
      <c r="C82" s="198" t="s">
        <v>287</v>
      </c>
      <c r="D82" s="57" t="s">
        <v>465</v>
      </c>
      <c r="E82" s="35" t="s">
        <v>614</v>
      </c>
      <c r="F82" s="35" t="s">
        <v>108</v>
      </c>
      <c r="G82" s="43" t="s">
        <v>585</v>
      </c>
      <c r="H82" s="43">
        <v>25</v>
      </c>
      <c r="I82" s="43">
        <v>25</v>
      </c>
      <c r="J82" s="52">
        <v>387.86</v>
      </c>
      <c r="K82" s="46">
        <f t="shared" ref="K82" si="8">I82*J82</f>
        <v>9696.5</v>
      </c>
      <c r="L82" s="35" t="s">
        <v>295</v>
      </c>
      <c r="M82" s="35"/>
      <c r="N82" s="35"/>
      <c r="O82" s="35" t="s">
        <v>704</v>
      </c>
    </row>
    <row r="83" spans="1:15" ht="18.75">
      <c r="A83" s="35"/>
      <c r="B83" s="42"/>
      <c r="C83" s="198"/>
      <c r="D83" s="35"/>
      <c r="E83" s="35"/>
      <c r="F83" s="35"/>
      <c r="G83" s="43"/>
      <c r="H83" s="47">
        <f>H78+H79+H80+H81+H82</f>
        <v>80</v>
      </c>
      <c r="I83" s="47">
        <f>I78+I79+I80+I81+I82</f>
        <v>80</v>
      </c>
      <c r="J83" s="48"/>
      <c r="K83" s="48">
        <f>K78+K79+K80+K81+K82</f>
        <v>25943</v>
      </c>
      <c r="L83" s="35"/>
      <c r="M83" s="35"/>
      <c r="N83" s="35"/>
      <c r="O83" s="35"/>
    </row>
    <row r="84" spans="1:15" s="123" customFormat="1" ht="56.25">
      <c r="A84" s="118"/>
      <c r="B84" s="119">
        <v>7</v>
      </c>
      <c r="C84" s="183" t="s">
        <v>405</v>
      </c>
      <c r="D84" s="118" t="s">
        <v>466</v>
      </c>
      <c r="E84" s="118" t="s">
        <v>603</v>
      </c>
      <c r="F84" s="118" t="s">
        <v>108</v>
      </c>
      <c r="G84" s="120" t="s">
        <v>171</v>
      </c>
      <c r="H84" s="120">
        <v>17</v>
      </c>
      <c r="I84" s="120">
        <v>17</v>
      </c>
      <c r="J84" s="121">
        <v>240</v>
      </c>
      <c r="K84" s="122">
        <f t="shared" si="3"/>
        <v>4080</v>
      </c>
      <c r="L84" s="118" t="s">
        <v>176</v>
      </c>
      <c r="M84" s="118"/>
      <c r="N84" s="118"/>
      <c r="O84" s="118" t="s">
        <v>467</v>
      </c>
    </row>
    <row r="85" spans="1:15" s="123" customFormat="1" ht="56.25">
      <c r="A85" s="118"/>
      <c r="B85" s="119">
        <v>7</v>
      </c>
      <c r="C85" s="183" t="s">
        <v>405</v>
      </c>
      <c r="D85" s="118" t="s">
        <v>466</v>
      </c>
      <c r="E85" s="118" t="s">
        <v>604</v>
      </c>
      <c r="F85" s="118" t="s">
        <v>108</v>
      </c>
      <c r="G85" s="120" t="s">
        <v>116</v>
      </c>
      <c r="H85" s="120">
        <v>20</v>
      </c>
      <c r="I85" s="120">
        <v>20</v>
      </c>
      <c r="J85" s="121">
        <v>219.56</v>
      </c>
      <c r="K85" s="122">
        <f t="shared" si="3"/>
        <v>4391.2</v>
      </c>
      <c r="L85" s="118" t="s">
        <v>176</v>
      </c>
      <c r="M85" s="118"/>
      <c r="N85" s="118"/>
      <c r="O85" s="118" t="s">
        <v>305</v>
      </c>
    </row>
    <row r="86" spans="1:15" s="123" customFormat="1" ht="56.25">
      <c r="A86" s="118"/>
      <c r="B86" s="119">
        <v>7</v>
      </c>
      <c r="C86" s="183" t="s">
        <v>405</v>
      </c>
      <c r="D86" s="118" t="s">
        <v>466</v>
      </c>
      <c r="E86" s="118" t="s">
        <v>194</v>
      </c>
      <c r="F86" s="118" t="s">
        <v>108</v>
      </c>
      <c r="G86" s="120" t="s">
        <v>116</v>
      </c>
      <c r="H86" s="120">
        <v>11</v>
      </c>
      <c r="I86" s="120">
        <v>11</v>
      </c>
      <c r="J86" s="121">
        <v>219.56</v>
      </c>
      <c r="K86" s="122">
        <f t="shared" si="3"/>
        <v>2415.16</v>
      </c>
      <c r="L86" s="118" t="s">
        <v>176</v>
      </c>
      <c r="M86" s="118"/>
      <c r="N86" s="118"/>
      <c r="O86" s="118" t="s">
        <v>305</v>
      </c>
    </row>
    <row r="87" spans="1:15" ht="37.5">
      <c r="A87" s="35"/>
      <c r="B87" s="42">
        <v>7</v>
      </c>
      <c r="C87" s="198" t="s">
        <v>405</v>
      </c>
      <c r="D87" s="35" t="s">
        <v>466</v>
      </c>
      <c r="E87" s="35" t="s">
        <v>618</v>
      </c>
      <c r="F87" s="35" t="s">
        <v>108</v>
      </c>
      <c r="G87" s="43" t="s">
        <v>172</v>
      </c>
      <c r="H87" s="43">
        <v>45</v>
      </c>
      <c r="I87" s="43">
        <v>45</v>
      </c>
      <c r="J87" s="52">
        <v>381</v>
      </c>
      <c r="K87" s="46">
        <f>J87*I87</f>
        <v>17145</v>
      </c>
      <c r="L87" s="35" t="s">
        <v>176</v>
      </c>
      <c r="M87" s="35"/>
      <c r="N87" s="35"/>
      <c r="O87" s="35" t="s">
        <v>724</v>
      </c>
    </row>
    <row r="88" spans="1:15" ht="37.5">
      <c r="A88" s="35"/>
      <c r="B88" s="42">
        <v>7</v>
      </c>
      <c r="C88" s="198" t="s">
        <v>405</v>
      </c>
      <c r="D88" s="35" t="s">
        <v>466</v>
      </c>
      <c r="E88" s="35" t="s">
        <v>620</v>
      </c>
      <c r="F88" s="35" t="s">
        <v>108</v>
      </c>
      <c r="G88" s="43" t="s">
        <v>585</v>
      </c>
      <c r="H88" s="43">
        <v>25</v>
      </c>
      <c r="I88" s="43">
        <v>25</v>
      </c>
      <c r="J88" s="52">
        <v>381</v>
      </c>
      <c r="K88" s="46">
        <f t="shared" ref="K88:K89" si="9">I88*J88</f>
        <v>9525</v>
      </c>
      <c r="L88" s="35" t="s">
        <v>176</v>
      </c>
      <c r="M88" s="35"/>
      <c r="N88" s="35"/>
      <c r="O88" s="35" t="s">
        <v>724</v>
      </c>
    </row>
    <row r="89" spans="1:15" s="123" customFormat="1" ht="75">
      <c r="A89" s="118" t="s">
        <v>21</v>
      </c>
      <c r="B89" s="119">
        <v>7</v>
      </c>
      <c r="C89" s="183" t="s">
        <v>473</v>
      </c>
      <c r="D89" s="118" t="s">
        <v>472</v>
      </c>
      <c r="E89" s="118" t="s">
        <v>606</v>
      </c>
      <c r="F89" s="118" t="s">
        <v>108</v>
      </c>
      <c r="G89" s="120" t="s">
        <v>112</v>
      </c>
      <c r="H89" s="120">
        <v>5</v>
      </c>
      <c r="I89" s="120">
        <v>5</v>
      </c>
      <c r="J89" s="121">
        <v>302.5</v>
      </c>
      <c r="K89" s="122">
        <f t="shared" si="9"/>
        <v>1512.5</v>
      </c>
      <c r="L89" s="118" t="s">
        <v>16</v>
      </c>
      <c r="M89" s="118"/>
      <c r="N89" s="118"/>
      <c r="O89" s="118" t="s">
        <v>246</v>
      </c>
    </row>
    <row r="90" spans="1:15" s="123" customFormat="1" ht="75">
      <c r="A90" s="118" t="s">
        <v>21</v>
      </c>
      <c r="B90" s="119">
        <v>7</v>
      </c>
      <c r="C90" s="183" t="s">
        <v>473</v>
      </c>
      <c r="D90" s="118" t="s">
        <v>472</v>
      </c>
      <c r="E90" s="118" t="s">
        <v>606</v>
      </c>
      <c r="F90" s="118" t="s">
        <v>108</v>
      </c>
      <c r="G90" s="120" t="s">
        <v>116</v>
      </c>
      <c r="H90" s="120">
        <v>5</v>
      </c>
      <c r="I90" s="120">
        <v>5</v>
      </c>
      <c r="J90" s="121">
        <v>302.5</v>
      </c>
      <c r="K90" s="122">
        <f t="shared" si="3"/>
        <v>1512.5</v>
      </c>
      <c r="L90" s="118" t="s">
        <v>16</v>
      </c>
      <c r="M90" s="118"/>
      <c r="N90" s="118"/>
      <c r="O90" s="118" t="s">
        <v>246</v>
      </c>
    </row>
    <row r="91" spans="1:15" ht="18.75">
      <c r="A91" s="35"/>
      <c r="B91" s="42"/>
      <c r="C91" s="198"/>
      <c r="D91" s="35"/>
      <c r="E91" s="35"/>
      <c r="F91" s="35"/>
      <c r="G91" s="43"/>
      <c r="H91" s="47">
        <f>H84+H85+H86+H87+H88+H89+H90</f>
        <v>128</v>
      </c>
      <c r="I91" s="47">
        <f>I84+I85+I86+I87+I88+I89+I90</f>
        <v>128</v>
      </c>
      <c r="J91" s="48"/>
      <c r="K91" s="48">
        <f>K84+K85+K86+K87+K88+K89+K90</f>
        <v>40581.360000000001</v>
      </c>
      <c r="L91" s="35"/>
      <c r="M91" s="35"/>
      <c r="N91" s="35"/>
      <c r="O91" s="35"/>
    </row>
    <row r="92" spans="1:15" s="123" customFormat="1" ht="56.25">
      <c r="A92" s="118"/>
      <c r="B92" s="119">
        <v>7</v>
      </c>
      <c r="C92" s="183" t="s">
        <v>302</v>
      </c>
      <c r="D92" s="118" t="s">
        <v>468</v>
      </c>
      <c r="E92" s="118" t="s">
        <v>604</v>
      </c>
      <c r="F92" s="118" t="s">
        <v>108</v>
      </c>
      <c r="G92" s="120" t="s">
        <v>116</v>
      </c>
      <c r="H92" s="120">
        <v>30</v>
      </c>
      <c r="I92" s="120">
        <v>30</v>
      </c>
      <c r="J92" s="121">
        <v>218.9</v>
      </c>
      <c r="K92" s="122">
        <f t="shared" ref="K92:K95" si="10">I92*J92</f>
        <v>6567</v>
      </c>
      <c r="L92" s="118" t="s">
        <v>176</v>
      </c>
      <c r="M92" s="118"/>
      <c r="N92" s="118"/>
      <c r="O92" s="118" t="s">
        <v>469</v>
      </c>
    </row>
    <row r="93" spans="1:15" s="179" customFormat="1" ht="18.75">
      <c r="A93" s="173"/>
      <c r="B93" s="177"/>
      <c r="C93" s="237"/>
      <c r="D93" s="173"/>
      <c r="E93" s="173"/>
      <c r="F93" s="173"/>
      <c r="G93" s="175"/>
      <c r="H93" s="175"/>
      <c r="I93" s="175"/>
      <c r="J93" s="176"/>
      <c r="K93" s="235">
        <f>J93*H93</f>
        <v>0</v>
      </c>
      <c r="L93" s="173"/>
      <c r="M93" s="173"/>
      <c r="N93" s="173"/>
      <c r="O93" s="173"/>
    </row>
    <row r="94" spans="1:15" ht="37.5">
      <c r="A94" s="35"/>
      <c r="B94" s="42">
        <v>7</v>
      </c>
      <c r="C94" s="198" t="s">
        <v>302</v>
      </c>
      <c r="D94" s="35" t="s">
        <v>468</v>
      </c>
      <c r="E94" s="35" t="s">
        <v>620</v>
      </c>
      <c r="F94" s="35" t="s">
        <v>108</v>
      </c>
      <c r="G94" s="43" t="s">
        <v>172</v>
      </c>
      <c r="H94" s="43">
        <v>25</v>
      </c>
      <c r="I94" s="43">
        <v>25</v>
      </c>
      <c r="J94" s="52">
        <v>381</v>
      </c>
      <c r="K94" s="46">
        <f t="shared" si="10"/>
        <v>9525</v>
      </c>
      <c r="L94" s="35" t="s">
        <v>176</v>
      </c>
      <c r="M94" s="35"/>
      <c r="N94" s="35"/>
      <c r="O94" s="35" t="s">
        <v>725</v>
      </c>
    </row>
    <row r="95" spans="1:15" ht="37.5">
      <c r="A95" s="35"/>
      <c r="B95" s="42">
        <v>7</v>
      </c>
      <c r="C95" s="198" t="s">
        <v>302</v>
      </c>
      <c r="D95" s="35" t="s">
        <v>468</v>
      </c>
      <c r="E95" s="35" t="s">
        <v>622</v>
      </c>
      <c r="F95" s="35" t="s">
        <v>108</v>
      </c>
      <c r="G95" s="43" t="s">
        <v>172</v>
      </c>
      <c r="H95" s="43">
        <v>25</v>
      </c>
      <c r="I95" s="43">
        <v>25</v>
      </c>
      <c r="J95" s="52">
        <v>381</v>
      </c>
      <c r="K95" s="46">
        <f t="shared" si="10"/>
        <v>9525</v>
      </c>
      <c r="L95" s="35" t="s">
        <v>176</v>
      </c>
      <c r="M95" s="35"/>
      <c r="N95" s="35"/>
      <c r="O95" s="35" t="s">
        <v>725</v>
      </c>
    </row>
    <row r="96" spans="1:15" ht="18.75">
      <c r="A96" s="35"/>
      <c r="B96" s="42"/>
      <c r="C96" s="198"/>
      <c r="D96" s="35"/>
      <c r="E96" s="35"/>
      <c r="F96" s="35"/>
      <c r="G96" s="43"/>
      <c r="H96" s="43"/>
      <c r="I96" s="43"/>
      <c r="J96" s="52"/>
      <c r="K96" s="46"/>
      <c r="L96" s="35"/>
      <c r="M96" s="35"/>
      <c r="N96" s="35"/>
      <c r="O96" s="35"/>
    </row>
    <row r="97" spans="1:15" s="123" customFormat="1" ht="75">
      <c r="A97" s="118" t="s">
        <v>21</v>
      </c>
      <c r="B97" s="119">
        <v>7</v>
      </c>
      <c r="C97" s="183" t="s">
        <v>400</v>
      </c>
      <c r="D97" s="118" t="s">
        <v>304</v>
      </c>
      <c r="E97" s="118" t="s">
        <v>425</v>
      </c>
      <c r="F97" s="118" t="s">
        <v>108</v>
      </c>
      <c r="G97" s="120" t="s">
        <v>116</v>
      </c>
      <c r="H97" s="120">
        <v>5</v>
      </c>
      <c r="I97" s="120">
        <v>5</v>
      </c>
      <c r="J97" s="121">
        <v>326.7</v>
      </c>
      <c r="K97" s="122">
        <f t="shared" si="3"/>
        <v>1633.5</v>
      </c>
      <c r="L97" s="118" t="s">
        <v>16</v>
      </c>
      <c r="M97" s="118"/>
      <c r="N97" s="118"/>
      <c r="O97" s="118" t="s">
        <v>401</v>
      </c>
    </row>
    <row r="98" spans="1:15" s="123" customFormat="1" ht="75">
      <c r="A98" s="118" t="s">
        <v>21</v>
      </c>
      <c r="B98" s="119">
        <v>7</v>
      </c>
      <c r="C98" s="183" t="s">
        <v>400</v>
      </c>
      <c r="D98" s="118" t="s">
        <v>304</v>
      </c>
      <c r="E98" s="118" t="s">
        <v>321</v>
      </c>
      <c r="F98" s="118" t="s">
        <v>108</v>
      </c>
      <c r="G98" s="120" t="s">
        <v>116</v>
      </c>
      <c r="H98" s="120">
        <v>5</v>
      </c>
      <c r="I98" s="120">
        <v>5</v>
      </c>
      <c r="J98" s="121">
        <v>326.7</v>
      </c>
      <c r="K98" s="122">
        <f t="shared" ref="K98" si="11">I98*J98</f>
        <v>1633.5</v>
      </c>
      <c r="L98" s="118" t="s">
        <v>16</v>
      </c>
      <c r="M98" s="118"/>
      <c r="N98" s="118"/>
      <c r="O98" s="118" t="s">
        <v>401</v>
      </c>
    </row>
    <row r="99" spans="1:15" ht="18.75">
      <c r="A99" s="35"/>
      <c r="B99" s="42"/>
      <c r="C99" s="198"/>
      <c r="D99" s="35"/>
      <c r="E99" s="35"/>
      <c r="F99" s="35"/>
      <c r="G99" s="43"/>
      <c r="H99" s="47">
        <f>H92+H93+H94+H95+H96+H97+H98</f>
        <v>90</v>
      </c>
      <c r="I99" s="47">
        <f>I92+I93+I94+I95+I96+I97+I98</f>
        <v>90</v>
      </c>
      <c r="J99" s="48"/>
      <c r="K99" s="48">
        <f>K92+K93+K94+K95+K96+K97+K98</f>
        <v>28884</v>
      </c>
      <c r="L99" s="35"/>
      <c r="M99" s="35"/>
      <c r="N99" s="35"/>
      <c r="O99" s="35"/>
    </row>
    <row r="100" spans="1:15" ht="37.5">
      <c r="A100" s="35"/>
      <c r="B100" s="42">
        <v>7</v>
      </c>
      <c r="C100" s="198" t="s">
        <v>308</v>
      </c>
      <c r="D100" s="35" t="s">
        <v>452</v>
      </c>
      <c r="E100" s="35" t="s">
        <v>623</v>
      </c>
      <c r="F100" s="35" t="s">
        <v>108</v>
      </c>
      <c r="G100" s="43" t="s">
        <v>172</v>
      </c>
      <c r="H100" s="42">
        <v>65</v>
      </c>
      <c r="I100" s="42">
        <v>65</v>
      </c>
      <c r="J100" s="54">
        <v>397</v>
      </c>
      <c r="K100" s="46">
        <f>I100*J100</f>
        <v>25805</v>
      </c>
      <c r="L100" s="35" t="s">
        <v>315</v>
      </c>
      <c r="M100" s="35"/>
      <c r="N100" s="35"/>
      <c r="O100" s="35" t="s">
        <v>726</v>
      </c>
    </row>
    <row r="101" spans="1:15" ht="18.75">
      <c r="A101" s="35"/>
      <c r="B101" s="42"/>
      <c r="C101" s="198"/>
      <c r="D101" s="35"/>
      <c r="E101" s="35"/>
      <c r="F101" s="35"/>
      <c r="G101" s="43"/>
      <c r="H101" s="42"/>
      <c r="I101" s="42"/>
      <c r="J101" s="54"/>
      <c r="K101" s="46">
        <f t="shared" ref="K101" si="12">I101*J101</f>
        <v>0</v>
      </c>
      <c r="L101" s="35"/>
      <c r="M101" s="35"/>
      <c r="N101" s="35"/>
      <c r="O101" s="35"/>
    </row>
    <row r="102" spans="1:15" s="123" customFormat="1" ht="56.25">
      <c r="A102" s="118"/>
      <c r="B102" s="119">
        <v>7</v>
      </c>
      <c r="C102" s="183" t="s">
        <v>308</v>
      </c>
      <c r="D102" s="118" t="s">
        <v>453</v>
      </c>
      <c r="E102" s="118" t="s">
        <v>607</v>
      </c>
      <c r="F102" s="118" t="s">
        <v>108</v>
      </c>
      <c r="G102" s="120" t="s">
        <v>116</v>
      </c>
      <c r="H102" s="119">
        <v>5</v>
      </c>
      <c r="I102" s="119">
        <v>5</v>
      </c>
      <c r="J102" s="124">
        <v>175</v>
      </c>
      <c r="K102" s="122">
        <f>I102*J102</f>
        <v>875</v>
      </c>
      <c r="L102" s="118" t="s">
        <v>315</v>
      </c>
      <c r="M102" s="118"/>
      <c r="N102" s="118"/>
      <c r="O102" s="118" t="s">
        <v>454</v>
      </c>
    </row>
    <row r="103" spans="1:15" ht="18.75">
      <c r="A103" s="35"/>
      <c r="B103" s="42"/>
      <c r="C103" s="198"/>
      <c r="D103" s="35"/>
      <c r="E103" s="35"/>
      <c r="F103" s="35"/>
      <c r="G103" s="43"/>
      <c r="H103" s="42"/>
      <c r="I103" s="42"/>
      <c r="J103" s="54"/>
      <c r="K103" s="46">
        <f t="shared" ref="K103" si="13">I103*J103</f>
        <v>0</v>
      </c>
      <c r="L103" s="35"/>
      <c r="M103" s="35"/>
      <c r="N103" s="35"/>
      <c r="O103" s="35"/>
    </row>
    <row r="104" spans="1:15" ht="18.75">
      <c r="A104" s="35"/>
      <c r="B104" s="43"/>
      <c r="C104" s="198"/>
      <c r="D104" s="35"/>
      <c r="E104" s="35"/>
      <c r="F104" s="35"/>
      <c r="G104" s="43"/>
      <c r="H104" s="47">
        <f>H100+H101+H102+H103</f>
        <v>70</v>
      </c>
      <c r="I104" s="47">
        <f>I100+I101+I102+I103</f>
        <v>70</v>
      </c>
      <c r="J104" s="48"/>
      <c r="K104" s="48">
        <f>K100+K101+K102+K103</f>
        <v>26680</v>
      </c>
      <c r="L104" s="35"/>
      <c r="M104" s="35"/>
      <c r="N104" s="35"/>
      <c r="O104" s="35"/>
    </row>
    <row r="105" spans="1:15" s="123" customFormat="1" ht="56.25">
      <c r="A105" s="118"/>
      <c r="B105" s="119">
        <v>7</v>
      </c>
      <c r="C105" s="183" t="s">
        <v>455</v>
      </c>
      <c r="D105" s="118" t="s">
        <v>456</v>
      </c>
      <c r="E105" s="118" t="s">
        <v>604</v>
      </c>
      <c r="F105" s="118" t="s">
        <v>108</v>
      </c>
      <c r="G105" s="120" t="s">
        <v>116</v>
      </c>
      <c r="H105" s="119">
        <v>20</v>
      </c>
      <c r="I105" s="119">
        <v>20</v>
      </c>
      <c r="J105" s="124">
        <v>175.89</v>
      </c>
      <c r="K105" s="122">
        <f t="shared" ref="K105:K106" si="14">I105*J105</f>
        <v>3517.7999999999997</v>
      </c>
      <c r="L105" s="118" t="s">
        <v>176</v>
      </c>
      <c r="M105" s="118"/>
      <c r="N105" s="118"/>
      <c r="O105" s="118" t="s">
        <v>727</v>
      </c>
    </row>
    <row r="106" spans="1:15" s="123" customFormat="1" ht="56.25">
      <c r="A106" s="118"/>
      <c r="B106" s="119">
        <v>7</v>
      </c>
      <c r="C106" s="183" t="s">
        <v>455</v>
      </c>
      <c r="D106" s="118" t="s">
        <v>456</v>
      </c>
      <c r="E106" s="118" t="s">
        <v>194</v>
      </c>
      <c r="F106" s="118" t="s">
        <v>108</v>
      </c>
      <c r="G106" s="120" t="s">
        <v>116</v>
      </c>
      <c r="H106" s="119">
        <v>6</v>
      </c>
      <c r="I106" s="119">
        <v>6</v>
      </c>
      <c r="J106" s="124">
        <v>175.89</v>
      </c>
      <c r="K106" s="122">
        <f t="shared" si="14"/>
        <v>1055.3399999999999</v>
      </c>
      <c r="L106" s="118" t="s">
        <v>176</v>
      </c>
      <c r="M106" s="118"/>
      <c r="N106" s="118"/>
      <c r="O106" s="118" t="s">
        <v>728</v>
      </c>
    </row>
    <row r="107" spans="1:15" s="179" customFormat="1" ht="18.75">
      <c r="A107" s="173"/>
      <c r="B107" s="177"/>
      <c r="C107" s="237"/>
      <c r="D107" s="173"/>
      <c r="E107" s="173"/>
      <c r="F107" s="173"/>
      <c r="G107" s="175"/>
      <c r="H107" s="177"/>
      <c r="I107" s="177"/>
      <c r="J107" s="236"/>
      <c r="K107" s="235">
        <f>J107*H107</f>
        <v>0</v>
      </c>
      <c r="L107" s="173"/>
      <c r="M107" s="173"/>
      <c r="N107" s="173"/>
      <c r="O107" s="173"/>
    </row>
    <row r="108" spans="1:15" ht="37.5">
      <c r="A108" s="35"/>
      <c r="B108" s="42">
        <v>7</v>
      </c>
      <c r="C108" s="198" t="s">
        <v>455</v>
      </c>
      <c r="D108" s="35" t="s">
        <v>456</v>
      </c>
      <c r="E108" s="35" t="s">
        <v>618</v>
      </c>
      <c r="F108" s="35" t="s">
        <v>108</v>
      </c>
      <c r="G108" s="43" t="s">
        <v>172</v>
      </c>
      <c r="H108" s="42">
        <v>30</v>
      </c>
      <c r="I108" s="42">
        <v>30</v>
      </c>
      <c r="J108" s="54">
        <v>405</v>
      </c>
      <c r="K108" s="46">
        <f t="shared" ref="K108" si="15">I108*J108</f>
        <v>12150</v>
      </c>
      <c r="L108" s="35" t="s">
        <v>176</v>
      </c>
      <c r="M108" s="35"/>
      <c r="N108" s="35"/>
      <c r="O108" s="35" t="s">
        <v>729</v>
      </c>
    </row>
    <row r="109" spans="1:15" ht="37.5">
      <c r="A109" s="35"/>
      <c r="B109" s="42">
        <v>7</v>
      </c>
      <c r="C109" s="198" t="s">
        <v>455</v>
      </c>
      <c r="D109" s="35" t="s">
        <v>456</v>
      </c>
      <c r="E109" s="35" t="s">
        <v>620</v>
      </c>
      <c r="F109" s="35" t="s">
        <v>108</v>
      </c>
      <c r="G109" s="43" t="s">
        <v>585</v>
      </c>
      <c r="H109" s="42">
        <v>25</v>
      </c>
      <c r="I109" s="42">
        <v>25</v>
      </c>
      <c r="J109" s="54">
        <v>405</v>
      </c>
      <c r="K109" s="46">
        <f t="shared" ref="K109" si="16">I109*J109</f>
        <v>10125</v>
      </c>
      <c r="L109" s="35" t="s">
        <v>176</v>
      </c>
      <c r="M109" s="35"/>
      <c r="N109" s="35"/>
      <c r="O109" s="35" t="s">
        <v>729</v>
      </c>
    </row>
    <row r="110" spans="1:15" ht="18.75">
      <c r="A110" s="35"/>
      <c r="B110" s="43"/>
      <c r="C110" s="198"/>
      <c r="D110" s="35"/>
      <c r="E110" s="35"/>
      <c r="F110" s="35"/>
      <c r="G110" s="43"/>
      <c r="H110" s="47">
        <f>H105+H106+H107+H108+H109</f>
        <v>81</v>
      </c>
      <c r="I110" s="47">
        <f>I105+I106+I107+I108+I109</f>
        <v>81</v>
      </c>
      <c r="J110" s="48"/>
      <c r="K110" s="48">
        <f>K105+K106+K107+K108+K109</f>
        <v>26848.14</v>
      </c>
      <c r="L110" s="35"/>
      <c r="M110" s="35"/>
      <c r="N110" s="35"/>
      <c r="O110" s="35"/>
    </row>
    <row r="111" spans="1:15" s="123" customFormat="1" ht="56.25">
      <c r="A111" s="118"/>
      <c r="B111" s="119">
        <v>7</v>
      </c>
      <c r="C111" s="183" t="s">
        <v>309</v>
      </c>
      <c r="D111" s="118" t="s">
        <v>310</v>
      </c>
      <c r="E111" s="118" t="s">
        <v>348</v>
      </c>
      <c r="F111" s="118" t="s">
        <v>108</v>
      </c>
      <c r="G111" s="120" t="s">
        <v>116</v>
      </c>
      <c r="H111" s="119">
        <v>7</v>
      </c>
      <c r="I111" s="119">
        <v>7</v>
      </c>
      <c r="J111" s="124">
        <v>205.7</v>
      </c>
      <c r="K111" s="122">
        <f>J111*I111</f>
        <v>1439.8999999999999</v>
      </c>
      <c r="L111" s="118" t="s">
        <v>16</v>
      </c>
      <c r="M111" s="118"/>
      <c r="N111" s="118"/>
      <c r="O111" s="118" t="s">
        <v>470</v>
      </c>
    </row>
    <row r="112" spans="1:15" s="123" customFormat="1" ht="56.25">
      <c r="A112" s="118"/>
      <c r="B112" s="119">
        <v>7</v>
      </c>
      <c r="C112" s="183" t="s">
        <v>309</v>
      </c>
      <c r="D112" s="118" t="s">
        <v>310</v>
      </c>
      <c r="E112" s="118" t="s">
        <v>605</v>
      </c>
      <c r="F112" s="118" t="s">
        <v>108</v>
      </c>
      <c r="G112" s="120" t="s">
        <v>116</v>
      </c>
      <c r="H112" s="119">
        <v>30</v>
      </c>
      <c r="I112" s="119">
        <v>30</v>
      </c>
      <c r="J112" s="124">
        <v>205.7</v>
      </c>
      <c r="K112" s="122">
        <f>J112*I112</f>
        <v>6171</v>
      </c>
      <c r="L112" s="118" t="s">
        <v>16</v>
      </c>
      <c r="M112" s="118"/>
      <c r="N112" s="118"/>
      <c r="O112" s="118" t="s">
        <v>470</v>
      </c>
    </row>
    <row r="113" spans="1:15" ht="18.75">
      <c r="A113" s="35"/>
      <c r="B113" s="43"/>
      <c r="C113" s="198"/>
      <c r="D113" s="35"/>
      <c r="E113" s="35"/>
      <c r="F113" s="35"/>
      <c r="G113" s="43"/>
      <c r="H113" s="42"/>
      <c r="I113" s="42"/>
      <c r="J113" s="54"/>
      <c r="K113" s="46">
        <v>0</v>
      </c>
      <c r="L113" s="35"/>
      <c r="M113" s="35"/>
      <c r="N113" s="35"/>
      <c r="O113" s="35"/>
    </row>
    <row r="114" spans="1:15" ht="18.75">
      <c r="A114" s="35"/>
      <c r="B114" s="43"/>
      <c r="C114" s="198"/>
      <c r="D114" s="35"/>
      <c r="E114" s="35"/>
      <c r="F114" s="35"/>
      <c r="G114" s="43"/>
      <c r="H114" s="42"/>
      <c r="I114" s="42"/>
      <c r="J114" s="54"/>
      <c r="K114" s="46">
        <f t="shared" ref="K114" si="17">J114*I114</f>
        <v>0</v>
      </c>
      <c r="L114" s="35"/>
      <c r="M114" s="35"/>
      <c r="N114" s="35"/>
      <c r="O114" s="35"/>
    </row>
    <row r="115" spans="1:15" ht="18.75">
      <c r="A115" s="35"/>
      <c r="B115" s="43"/>
      <c r="C115" s="198"/>
      <c r="D115" s="35"/>
      <c r="E115" s="35"/>
      <c r="F115" s="35"/>
      <c r="G115" s="43"/>
      <c r="H115" s="47">
        <f>H111+H112+H113+H114</f>
        <v>37</v>
      </c>
      <c r="I115" s="47">
        <f>I111+I112+I113+I114</f>
        <v>37</v>
      </c>
      <c r="J115" s="48"/>
      <c r="K115" s="48">
        <f>K111+K112+K113+K114</f>
        <v>7610.9</v>
      </c>
      <c r="L115" s="35"/>
      <c r="M115" s="35"/>
      <c r="N115" s="35"/>
      <c r="O115" s="35"/>
    </row>
    <row r="116" spans="1:15" ht="37.5">
      <c r="A116" s="35"/>
      <c r="B116" s="42">
        <v>7</v>
      </c>
      <c r="C116" s="198" t="s">
        <v>312</v>
      </c>
      <c r="D116" s="35" t="s">
        <v>311</v>
      </c>
      <c r="E116" s="35" t="s">
        <v>621</v>
      </c>
      <c r="F116" s="35" t="s">
        <v>108</v>
      </c>
      <c r="G116" s="43" t="s">
        <v>585</v>
      </c>
      <c r="H116" s="42">
        <v>2</v>
      </c>
      <c r="I116" s="42">
        <v>2</v>
      </c>
      <c r="J116" s="54">
        <v>334</v>
      </c>
      <c r="K116" s="46">
        <f>J116*I116</f>
        <v>668</v>
      </c>
      <c r="L116" s="35" t="s">
        <v>316</v>
      </c>
      <c r="M116" s="35"/>
      <c r="N116" s="35"/>
      <c r="O116" s="35" t="s">
        <v>688</v>
      </c>
    </row>
    <row r="117" spans="1:15" ht="56.25">
      <c r="A117" s="35"/>
      <c r="B117" s="42">
        <v>7</v>
      </c>
      <c r="C117" s="198" t="s">
        <v>313</v>
      </c>
      <c r="D117" s="35" t="s">
        <v>314</v>
      </c>
      <c r="E117" s="35" t="s">
        <v>621</v>
      </c>
      <c r="F117" s="35" t="s">
        <v>108</v>
      </c>
      <c r="G117" s="43" t="s">
        <v>585</v>
      </c>
      <c r="H117" s="42">
        <v>2</v>
      </c>
      <c r="I117" s="42">
        <v>2</v>
      </c>
      <c r="J117" s="54">
        <v>334</v>
      </c>
      <c r="K117" s="46">
        <f t="shared" ref="K117:K119" si="18">J117*I117</f>
        <v>668</v>
      </c>
      <c r="L117" s="35" t="s">
        <v>316</v>
      </c>
      <c r="M117" s="35"/>
      <c r="N117" s="35"/>
      <c r="O117" s="35" t="s">
        <v>688</v>
      </c>
    </row>
    <row r="118" spans="1:15" s="123" customFormat="1" ht="56.25">
      <c r="A118" s="118"/>
      <c r="B118" s="119">
        <v>7</v>
      </c>
      <c r="C118" s="183" t="s">
        <v>410</v>
      </c>
      <c r="D118" s="118" t="s">
        <v>471</v>
      </c>
      <c r="E118" s="118" t="s">
        <v>606</v>
      </c>
      <c r="F118" s="118" t="s">
        <v>108</v>
      </c>
      <c r="G118" s="120" t="s">
        <v>112</v>
      </c>
      <c r="H118" s="119">
        <v>2</v>
      </c>
      <c r="I118" s="119">
        <v>2</v>
      </c>
      <c r="J118" s="124">
        <v>290.39999999999998</v>
      </c>
      <c r="K118" s="122">
        <f t="shared" si="18"/>
        <v>580.79999999999995</v>
      </c>
      <c r="L118" s="118" t="s">
        <v>16</v>
      </c>
      <c r="M118" s="118"/>
      <c r="N118" s="118"/>
      <c r="O118" s="118" t="s">
        <v>414</v>
      </c>
    </row>
    <row r="119" spans="1:15" ht="18.75">
      <c r="A119" s="35"/>
      <c r="B119" s="43"/>
      <c r="C119" s="198"/>
      <c r="D119" s="35"/>
      <c r="E119" s="35"/>
      <c r="F119" s="35"/>
      <c r="G119" s="43"/>
      <c r="H119" s="42"/>
      <c r="I119" s="42"/>
      <c r="J119" s="54"/>
      <c r="K119" s="46">
        <f t="shared" si="18"/>
        <v>0</v>
      </c>
      <c r="L119" s="35"/>
      <c r="M119" s="35"/>
      <c r="N119" s="35"/>
      <c r="O119" s="35"/>
    </row>
    <row r="120" spans="1:15" ht="18.75">
      <c r="A120" s="35"/>
      <c r="B120" s="43"/>
      <c r="C120" s="198"/>
      <c r="D120" s="35"/>
      <c r="E120" s="35"/>
      <c r="F120" s="35"/>
      <c r="G120" s="43"/>
      <c r="H120" s="47">
        <f>SUM(H116:H119)</f>
        <v>6</v>
      </c>
      <c r="I120" s="47">
        <f>SUM(I116:I119)</f>
        <v>6</v>
      </c>
      <c r="J120" s="48"/>
      <c r="K120" s="48">
        <f>SUM(K116:K119)</f>
        <v>1916.8</v>
      </c>
      <c r="L120" s="35"/>
      <c r="M120" s="35"/>
      <c r="N120" s="35"/>
      <c r="O120" s="35"/>
    </row>
    <row r="121" spans="1:15" ht="56.25">
      <c r="A121" s="35"/>
      <c r="B121" s="119">
        <v>7</v>
      </c>
      <c r="C121" s="213" t="s">
        <v>795</v>
      </c>
      <c r="D121" s="146" t="s">
        <v>942</v>
      </c>
      <c r="E121" s="147" t="s">
        <v>796</v>
      </c>
      <c r="F121" s="118" t="s">
        <v>108</v>
      </c>
      <c r="G121" s="120" t="s">
        <v>931</v>
      </c>
      <c r="H121" s="148">
        <v>1</v>
      </c>
      <c r="I121" s="148">
        <v>1</v>
      </c>
      <c r="J121" s="148">
        <v>490</v>
      </c>
      <c r="K121" s="148">
        <f>J121*I121</f>
        <v>490</v>
      </c>
      <c r="L121" s="133"/>
      <c r="M121" s="35"/>
      <c r="N121" s="35"/>
      <c r="O121" s="35"/>
    </row>
    <row r="122" spans="1:15" ht="18.75">
      <c r="A122" s="35"/>
      <c r="B122" s="43"/>
      <c r="C122" s="198"/>
      <c r="D122" s="35"/>
      <c r="E122" s="35"/>
      <c r="F122" s="35"/>
      <c r="G122" s="43"/>
      <c r="H122" s="42"/>
      <c r="I122" s="42"/>
      <c r="J122" s="54"/>
      <c r="K122" s="46">
        <f t="shared" ref="K122:K125" si="19">J122*I122</f>
        <v>0</v>
      </c>
      <c r="L122" s="35"/>
      <c r="M122" s="35"/>
      <c r="N122" s="35"/>
      <c r="O122" s="35"/>
    </row>
    <row r="123" spans="1:15" ht="18.75">
      <c r="A123" s="35"/>
      <c r="B123" s="43"/>
      <c r="D123" s="35"/>
      <c r="E123" s="35"/>
      <c r="F123" s="35"/>
      <c r="G123" s="43"/>
      <c r="H123" s="42"/>
      <c r="I123" s="42"/>
      <c r="J123" s="54"/>
      <c r="K123" s="46">
        <f t="shared" si="19"/>
        <v>0</v>
      </c>
      <c r="L123" s="35"/>
      <c r="M123" s="35"/>
      <c r="N123" s="35"/>
      <c r="O123" s="35"/>
    </row>
    <row r="124" spans="1:15" ht="18.75">
      <c r="A124" s="35"/>
      <c r="B124" s="43"/>
      <c r="C124" s="198"/>
      <c r="D124" s="35"/>
      <c r="E124" s="35"/>
      <c r="F124" s="35"/>
      <c r="G124" s="43"/>
      <c r="H124" s="42"/>
      <c r="I124" s="42"/>
      <c r="J124" s="54"/>
      <c r="K124" s="46">
        <f t="shared" si="19"/>
        <v>0</v>
      </c>
      <c r="L124" s="35"/>
      <c r="M124" s="35"/>
      <c r="N124" s="35"/>
      <c r="O124" s="35"/>
    </row>
    <row r="125" spans="1:15" ht="18.75">
      <c r="A125" s="35"/>
      <c r="B125" s="43"/>
      <c r="C125" s="198"/>
      <c r="D125" s="35"/>
      <c r="E125" s="35"/>
      <c r="F125" s="35"/>
      <c r="G125" s="43"/>
      <c r="H125" s="42"/>
      <c r="I125" s="42"/>
      <c r="J125" s="54"/>
      <c r="K125" s="46">
        <f t="shared" si="19"/>
        <v>0</v>
      </c>
      <c r="L125" s="35"/>
      <c r="M125" s="35"/>
      <c r="N125" s="35"/>
      <c r="O125" s="35"/>
    </row>
    <row r="126" spans="1:15" ht="18.75">
      <c r="A126" s="35"/>
      <c r="B126" s="43"/>
      <c r="C126" s="198"/>
      <c r="D126" s="35"/>
      <c r="E126" s="35"/>
      <c r="F126" s="35"/>
      <c r="G126" s="43"/>
      <c r="H126" s="47">
        <f>SUM(H121:H125)</f>
        <v>1</v>
      </c>
      <c r="I126" s="47">
        <f>SUM(I121:I125)</f>
        <v>1</v>
      </c>
      <c r="J126" s="48"/>
      <c r="K126" s="48">
        <f>SUM(K121:K125)</f>
        <v>490</v>
      </c>
      <c r="L126" s="35"/>
      <c r="M126" s="35"/>
      <c r="N126" s="35"/>
      <c r="O126" s="35"/>
    </row>
    <row r="127" spans="1:15" ht="93.75">
      <c r="A127" s="35"/>
      <c r="B127" s="43" t="s">
        <v>445</v>
      </c>
      <c r="C127" s="198" t="s">
        <v>901</v>
      </c>
      <c r="D127" s="35" t="s">
        <v>902</v>
      </c>
      <c r="E127" s="35" t="s">
        <v>960</v>
      </c>
      <c r="F127" s="35" t="s">
        <v>108</v>
      </c>
      <c r="G127" s="43" t="s">
        <v>961</v>
      </c>
      <c r="H127" s="42">
        <v>100</v>
      </c>
      <c r="I127" s="42">
        <v>100</v>
      </c>
      <c r="J127" s="54">
        <v>371.36</v>
      </c>
      <c r="K127" s="46">
        <f t="shared" ref="K127" si="20">J127*I127</f>
        <v>37136</v>
      </c>
      <c r="L127" s="35" t="s">
        <v>16</v>
      </c>
      <c r="M127" s="35"/>
      <c r="N127" s="35"/>
      <c r="O127" s="35" t="s">
        <v>904</v>
      </c>
    </row>
    <row r="128" spans="1:15" ht="93.75">
      <c r="A128" s="35"/>
      <c r="B128" s="43" t="s">
        <v>445</v>
      </c>
      <c r="C128" s="198" t="s">
        <v>901</v>
      </c>
      <c r="D128" s="35" t="s">
        <v>902</v>
      </c>
      <c r="E128" s="35" t="s">
        <v>903</v>
      </c>
      <c r="F128" s="35" t="s">
        <v>108</v>
      </c>
      <c r="G128" s="43" t="s">
        <v>827</v>
      </c>
      <c r="H128" s="42">
        <v>38</v>
      </c>
      <c r="I128" s="42">
        <v>38</v>
      </c>
      <c r="J128" s="54">
        <v>371.36</v>
      </c>
      <c r="K128" s="46">
        <f t="shared" ref="K128:K131" si="21">J128*I128</f>
        <v>14111.68</v>
      </c>
      <c r="L128" s="35" t="s">
        <v>16</v>
      </c>
      <c r="M128" s="35"/>
      <c r="N128" s="35"/>
      <c r="O128" s="35" t="s">
        <v>904</v>
      </c>
    </row>
    <row r="129" spans="1:15" ht="18.75">
      <c r="A129" s="35"/>
      <c r="B129" s="43"/>
      <c r="C129" s="198"/>
      <c r="D129" s="35"/>
      <c r="E129" s="35"/>
      <c r="F129" s="35"/>
      <c r="G129" s="43"/>
      <c r="H129" s="42"/>
      <c r="I129" s="42"/>
      <c r="J129" s="54"/>
      <c r="K129" s="46">
        <f t="shared" si="21"/>
        <v>0</v>
      </c>
      <c r="L129" s="35"/>
      <c r="M129" s="35"/>
      <c r="N129" s="35"/>
      <c r="O129" s="35"/>
    </row>
    <row r="130" spans="1:15" ht="18.75">
      <c r="A130" s="35"/>
      <c r="B130" s="43"/>
      <c r="C130" s="198"/>
      <c r="D130" s="35"/>
      <c r="E130" s="35"/>
      <c r="F130" s="35"/>
      <c r="G130" s="43"/>
      <c r="H130" s="42"/>
      <c r="I130" s="42"/>
      <c r="J130" s="54"/>
      <c r="K130" s="46">
        <f t="shared" si="21"/>
        <v>0</v>
      </c>
      <c r="L130" s="35"/>
      <c r="M130" s="35"/>
      <c r="N130" s="35"/>
      <c r="O130" s="35"/>
    </row>
    <row r="131" spans="1:15" ht="18.75">
      <c r="A131" s="35"/>
      <c r="B131" s="43"/>
      <c r="C131" s="198"/>
      <c r="D131" s="35"/>
      <c r="E131" s="35"/>
      <c r="F131" s="35"/>
      <c r="G131" s="43"/>
      <c r="H131" s="42"/>
      <c r="I131" s="42"/>
      <c r="J131" s="54"/>
      <c r="K131" s="46">
        <f t="shared" si="21"/>
        <v>0</v>
      </c>
      <c r="L131" s="35"/>
      <c r="M131" s="35"/>
      <c r="N131" s="35"/>
      <c r="O131" s="35"/>
    </row>
    <row r="132" spans="1:15" ht="18.75">
      <c r="A132" s="35"/>
      <c r="B132" s="43"/>
      <c r="C132" s="198"/>
      <c r="D132" s="35"/>
      <c r="E132" s="35"/>
      <c r="F132" s="35"/>
      <c r="G132" s="43"/>
      <c r="H132" s="47">
        <f>SUM(H127:H131)</f>
        <v>138</v>
      </c>
      <c r="I132" s="47">
        <f>SUM(I127:I131)</f>
        <v>138</v>
      </c>
      <c r="J132" s="48"/>
      <c r="K132" s="48">
        <f>SUM(K127:K131)</f>
        <v>51247.68</v>
      </c>
      <c r="L132" s="35"/>
      <c r="M132" s="35"/>
      <c r="N132" s="35"/>
      <c r="O132" s="35"/>
    </row>
    <row r="133" spans="1:15" ht="18.75">
      <c r="A133" s="35"/>
      <c r="B133" s="42">
        <v>7</v>
      </c>
      <c r="C133" s="198"/>
      <c r="D133" s="35"/>
      <c r="E133" s="35"/>
      <c r="F133" s="35"/>
      <c r="G133" s="43"/>
      <c r="H133" s="42"/>
      <c r="I133" s="42"/>
      <c r="J133" s="54"/>
      <c r="K133" s="46">
        <f>J133*I133</f>
        <v>0</v>
      </c>
      <c r="L133" s="35"/>
      <c r="M133" s="35"/>
      <c r="N133" s="35"/>
      <c r="O133" s="35"/>
    </row>
    <row r="134" spans="1:15" ht="18.75">
      <c r="A134" s="35"/>
      <c r="B134" s="43"/>
      <c r="C134" s="198"/>
      <c r="D134" s="35"/>
      <c r="E134" s="35"/>
      <c r="F134" s="35"/>
      <c r="G134" s="43"/>
      <c r="H134" s="42"/>
      <c r="I134" s="42"/>
      <c r="J134" s="54"/>
      <c r="K134" s="46">
        <f t="shared" ref="K134:K137" si="22">J134*I134</f>
        <v>0</v>
      </c>
      <c r="L134" s="35"/>
      <c r="M134" s="35"/>
      <c r="N134" s="35"/>
      <c r="O134" s="35"/>
    </row>
    <row r="135" spans="1:15" ht="18.75">
      <c r="A135" s="35"/>
      <c r="B135" s="43"/>
      <c r="C135" s="198"/>
      <c r="D135" s="35"/>
      <c r="E135" s="35"/>
      <c r="F135" s="35"/>
      <c r="G135" s="43"/>
      <c r="H135" s="42"/>
      <c r="I135" s="42"/>
      <c r="J135" s="54"/>
      <c r="K135" s="46">
        <f t="shared" si="22"/>
        <v>0</v>
      </c>
      <c r="L135" s="35"/>
      <c r="M135" s="35"/>
      <c r="N135" s="35"/>
      <c r="O135" s="35"/>
    </row>
    <row r="136" spans="1:15" ht="18.75">
      <c r="A136" s="35"/>
      <c r="B136" s="43"/>
      <c r="C136" s="198"/>
      <c r="D136" s="35"/>
      <c r="E136" s="35"/>
      <c r="F136" s="35"/>
      <c r="G136" s="43"/>
      <c r="H136" s="42"/>
      <c r="I136" s="42"/>
      <c r="J136" s="54"/>
      <c r="K136" s="46">
        <f t="shared" si="22"/>
        <v>0</v>
      </c>
      <c r="L136" s="35"/>
      <c r="M136" s="35"/>
      <c r="N136" s="35"/>
      <c r="O136" s="35"/>
    </row>
    <row r="137" spans="1:15" ht="18.75">
      <c r="A137" s="35"/>
      <c r="B137" s="43"/>
      <c r="C137" s="198"/>
      <c r="D137" s="35"/>
      <c r="E137" s="35"/>
      <c r="F137" s="35"/>
      <c r="G137" s="43"/>
      <c r="H137" s="42"/>
      <c r="I137" s="42"/>
      <c r="J137" s="54"/>
      <c r="K137" s="46">
        <f t="shared" si="22"/>
        <v>0</v>
      </c>
      <c r="L137" s="35"/>
      <c r="M137" s="35"/>
      <c r="N137" s="35"/>
      <c r="O137" s="35"/>
    </row>
    <row r="138" spans="1:15" ht="18.75">
      <c r="A138" s="35"/>
      <c r="B138" s="43"/>
      <c r="C138" s="198"/>
      <c r="D138" s="35"/>
      <c r="E138" s="35"/>
      <c r="F138" s="35"/>
      <c r="G138" s="43"/>
      <c r="H138" s="47">
        <f>SUM(H133:H137)</f>
        <v>0</v>
      </c>
      <c r="I138" s="47">
        <f>SUM(I133:I137)</f>
        <v>0</v>
      </c>
      <c r="J138" s="48"/>
      <c r="K138" s="48">
        <f>SUM(K133:K137)</f>
        <v>0</v>
      </c>
      <c r="L138" s="35"/>
      <c r="M138" s="35"/>
      <c r="N138" s="35"/>
      <c r="O138" s="35"/>
    </row>
    <row r="139" spans="1:15" ht="18.75">
      <c r="A139" s="35"/>
      <c r="B139" s="42">
        <v>7</v>
      </c>
      <c r="C139" s="198"/>
      <c r="D139" s="35"/>
      <c r="E139" s="35"/>
      <c r="F139" s="35"/>
      <c r="G139" s="43"/>
      <c r="H139" s="42"/>
      <c r="I139" s="42"/>
      <c r="J139" s="54"/>
      <c r="K139" s="46">
        <f>J139*I139</f>
        <v>0</v>
      </c>
      <c r="L139" s="35"/>
      <c r="M139" s="35"/>
      <c r="N139" s="35"/>
      <c r="O139" s="35"/>
    </row>
    <row r="140" spans="1:15" ht="18.75">
      <c r="A140" s="35"/>
      <c r="B140" s="43"/>
      <c r="C140" s="198"/>
      <c r="D140" s="35"/>
      <c r="E140" s="35"/>
      <c r="F140" s="35"/>
      <c r="G140" s="43"/>
      <c r="H140" s="42"/>
      <c r="I140" s="42"/>
      <c r="J140" s="54"/>
      <c r="K140" s="46">
        <f t="shared" ref="K140:K143" si="23">J140*I140</f>
        <v>0</v>
      </c>
      <c r="L140" s="35"/>
      <c r="M140" s="35"/>
      <c r="N140" s="35"/>
      <c r="O140" s="35"/>
    </row>
    <row r="141" spans="1:15" ht="18.75">
      <c r="A141" s="35"/>
      <c r="B141" s="43"/>
      <c r="C141" s="198"/>
      <c r="D141" s="35"/>
      <c r="E141" s="35"/>
      <c r="F141" s="35"/>
      <c r="G141" s="43"/>
      <c r="H141" s="42"/>
      <c r="I141" s="42"/>
      <c r="J141" s="54"/>
      <c r="K141" s="46">
        <f t="shared" si="23"/>
        <v>0</v>
      </c>
      <c r="L141" s="35"/>
      <c r="M141" s="35"/>
      <c r="N141" s="35"/>
      <c r="O141" s="35"/>
    </row>
    <row r="142" spans="1:15" ht="18.75">
      <c r="A142" s="35"/>
      <c r="B142" s="43"/>
      <c r="C142" s="198"/>
      <c r="D142" s="35"/>
      <c r="E142" s="35"/>
      <c r="F142" s="35"/>
      <c r="G142" s="43"/>
      <c r="H142" s="42"/>
      <c r="I142" s="42"/>
      <c r="J142" s="54"/>
      <c r="K142" s="46">
        <f t="shared" si="23"/>
        <v>0</v>
      </c>
      <c r="L142" s="35"/>
      <c r="M142" s="35"/>
      <c r="N142" s="35"/>
      <c r="O142" s="35"/>
    </row>
    <row r="143" spans="1:15" ht="18.75">
      <c r="A143" s="35"/>
      <c r="B143" s="43"/>
      <c r="C143" s="198"/>
      <c r="D143" s="35"/>
      <c r="E143" s="35"/>
      <c r="F143" s="35"/>
      <c r="G143" s="43"/>
      <c r="H143" s="42"/>
      <c r="I143" s="42"/>
      <c r="J143" s="54"/>
      <c r="K143" s="46">
        <f t="shared" si="23"/>
        <v>0</v>
      </c>
      <c r="L143" s="35"/>
      <c r="M143" s="35"/>
      <c r="N143" s="35"/>
      <c r="O143" s="35"/>
    </row>
    <row r="144" spans="1:15" ht="18.75">
      <c r="A144" s="35"/>
      <c r="B144" s="43"/>
      <c r="C144" s="198"/>
      <c r="D144" s="35"/>
      <c r="E144" s="35"/>
      <c r="F144" s="35"/>
      <c r="G144" s="43"/>
      <c r="H144" s="47">
        <f>SUM(H139:H143)</f>
        <v>0</v>
      </c>
      <c r="I144" s="47">
        <f>SUM(I139:I143)</f>
        <v>0</v>
      </c>
      <c r="J144" s="48"/>
      <c r="K144" s="48">
        <f>SUM(K139:K143)</f>
        <v>0</v>
      </c>
      <c r="L144" s="35"/>
      <c r="M144" s="35"/>
      <c r="N144" s="35"/>
      <c r="O144" s="35"/>
    </row>
    <row r="145" spans="1:15" ht="18.75">
      <c r="A145" s="100" t="s">
        <v>54</v>
      </c>
      <c r="B145" s="262" t="s">
        <v>57</v>
      </c>
      <c r="C145" s="262"/>
      <c r="D145" s="263" t="s">
        <v>56</v>
      </c>
      <c r="E145" s="264"/>
      <c r="F145" s="264"/>
      <c r="G145" s="265"/>
      <c r="H145" s="232">
        <f>H8+H14+H27+H33+H37+H48+H52+H64+H70+H77+H83+H91+H99+H104+H110+H115+H120+H126+H132+H138+H144</f>
        <v>1451</v>
      </c>
      <c r="I145" s="232">
        <f>I8+I14+I27+I33+I37+I48+I52+I64+I70+I77+I83+I91+I99+I104+I110+I115+I120+I126+I132+I138+I144</f>
        <v>1270</v>
      </c>
      <c r="J145" s="233"/>
      <c r="K145" s="234">
        <f>K8+K14+K27+K33+K37+K48+K52+K64+K70+K77+K83+K91+K99+K104+K110+K115+K120+K126+K132+K138+K144</f>
        <v>464980.73</v>
      </c>
      <c r="L145" s="35"/>
      <c r="M145" s="39">
        <f>SUM(M2:M144)</f>
        <v>0</v>
      </c>
      <c r="N145" s="39">
        <f>SUM(N2:N144)</f>
        <v>0</v>
      </c>
      <c r="O145" s="35"/>
    </row>
  </sheetData>
  <autoFilter ref="A1:O145">
    <filterColumn colId="12" showButton="0"/>
  </autoFilter>
  <mergeCells count="3">
    <mergeCell ref="M1:N1"/>
    <mergeCell ref="B145:C145"/>
    <mergeCell ref="D145:G145"/>
  </mergeCells>
  <pageMargins left="0.7" right="0.7" top="0.75" bottom="0.75" header="0.3" footer="0.3"/>
  <pageSetup paperSize="9" orientation="portrait" verticalDpi="0" r:id="rId1"/>
  <ignoredErrors>
    <ignoredError sqref="K35 K66 K64 K37 K52 K80 K93 K99 K104 K107 K115 K120 K126 K132 K138 K8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114"/>
  <sheetViews>
    <sheetView topLeftCell="D64" workbookViewId="0">
      <selection activeCell="H6" sqref="H6:H237"/>
    </sheetView>
  </sheetViews>
  <sheetFormatPr defaultRowHeight="15"/>
  <cols>
    <col min="1" max="1" width="9.28515625" customWidth="1"/>
    <col min="2" max="2" width="10" customWidth="1"/>
    <col min="3" max="3" width="28.140625" style="196" customWidth="1"/>
    <col min="4" max="4" width="34" customWidth="1"/>
    <col min="5" max="5" width="19.28515625" customWidth="1"/>
    <col min="6" max="6" width="18.140625" customWidth="1"/>
    <col min="7" max="7" width="17.28515625" customWidth="1"/>
    <col min="8" max="9" width="10.7109375" customWidth="1"/>
    <col min="10" max="10" width="12.5703125" customWidth="1"/>
    <col min="11" max="11" width="13.42578125" customWidth="1"/>
    <col min="12" max="12" width="18.28515625" customWidth="1"/>
    <col min="13" max="13" width="12.85546875" customWidth="1"/>
    <col min="14" max="14" width="12.7109375" customWidth="1"/>
    <col min="15" max="15" width="35.42578125" customWidth="1"/>
  </cols>
  <sheetData>
    <row r="1" spans="1:15" s="25" customFormat="1" ht="58.5" customHeight="1">
      <c r="A1" s="101" t="s">
        <v>0</v>
      </c>
      <c r="B1" s="41" t="s">
        <v>1</v>
      </c>
      <c r="C1" s="207" t="s">
        <v>2</v>
      </c>
      <c r="D1" s="101" t="s">
        <v>3</v>
      </c>
      <c r="E1" s="101" t="s">
        <v>4</v>
      </c>
      <c r="F1" s="101" t="s">
        <v>5</v>
      </c>
      <c r="G1" s="41" t="s">
        <v>930</v>
      </c>
      <c r="H1" s="41" t="s">
        <v>6</v>
      </c>
      <c r="I1" s="41" t="s">
        <v>7</v>
      </c>
      <c r="J1" s="51" t="s">
        <v>8</v>
      </c>
      <c r="K1" s="45" t="s">
        <v>9</v>
      </c>
      <c r="L1" s="101" t="s">
        <v>10</v>
      </c>
      <c r="M1" s="266" t="s">
        <v>11</v>
      </c>
      <c r="N1" s="266"/>
      <c r="O1" s="101" t="s">
        <v>12</v>
      </c>
    </row>
    <row r="2" spans="1:15" ht="37.5">
      <c r="A2" s="35"/>
      <c r="B2" s="42">
        <v>8</v>
      </c>
      <c r="C2" s="198" t="s">
        <v>165</v>
      </c>
      <c r="D2" s="26" t="s">
        <v>277</v>
      </c>
      <c r="E2" s="35" t="s">
        <v>595</v>
      </c>
      <c r="F2" s="35" t="s">
        <v>108</v>
      </c>
      <c r="G2" s="43" t="s">
        <v>448</v>
      </c>
      <c r="H2" s="43">
        <v>62</v>
      </c>
      <c r="I2" s="43">
        <v>62</v>
      </c>
      <c r="J2" s="52">
        <v>537.35</v>
      </c>
      <c r="K2" s="46">
        <f>J2*I2</f>
        <v>33315.700000000004</v>
      </c>
      <c r="L2" s="35" t="s">
        <v>16</v>
      </c>
      <c r="M2" s="35"/>
      <c r="N2" s="35"/>
      <c r="O2" s="35" t="s">
        <v>474</v>
      </c>
    </row>
    <row r="3" spans="1:15" s="123" customFormat="1" ht="37.5">
      <c r="A3" s="133"/>
      <c r="B3" s="119">
        <v>8</v>
      </c>
      <c r="C3" s="183" t="s">
        <v>165</v>
      </c>
      <c r="D3" s="134" t="s">
        <v>438</v>
      </c>
      <c r="E3" s="118" t="s">
        <v>192</v>
      </c>
      <c r="F3" s="118" t="s">
        <v>108</v>
      </c>
      <c r="G3" s="120" t="s">
        <v>136</v>
      </c>
      <c r="H3" s="135">
        <v>22</v>
      </c>
      <c r="I3" s="135">
        <v>22</v>
      </c>
      <c r="J3" s="136">
        <v>389</v>
      </c>
      <c r="K3" s="122">
        <f>J3*I3</f>
        <v>8558</v>
      </c>
      <c r="L3" s="133" t="s">
        <v>177</v>
      </c>
      <c r="M3" s="133"/>
      <c r="N3" s="133"/>
      <c r="O3" s="118" t="s">
        <v>249</v>
      </c>
    </row>
    <row r="4" spans="1:15" s="137" customFormat="1" ht="37.5">
      <c r="A4" s="133"/>
      <c r="B4" s="119">
        <v>8</v>
      </c>
      <c r="C4" s="183" t="s">
        <v>165</v>
      </c>
      <c r="D4" s="134" t="s">
        <v>438</v>
      </c>
      <c r="E4" s="118" t="s">
        <v>564</v>
      </c>
      <c r="F4" s="118" t="s">
        <v>108</v>
      </c>
      <c r="G4" s="120" t="s">
        <v>136</v>
      </c>
      <c r="H4" s="135">
        <v>15</v>
      </c>
      <c r="I4" s="135">
        <v>15</v>
      </c>
      <c r="J4" s="136">
        <v>389</v>
      </c>
      <c r="K4" s="122">
        <f>J4*I4</f>
        <v>5835</v>
      </c>
      <c r="L4" s="133" t="s">
        <v>177</v>
      </c>
      <c r="M4" s="133"/>
      <c r="N4" s="133"/>
      <c r="O4" s="118" t="s">
        <v>249</v>
      </c>
    </row>
    <row r="5" spans="1:15" s="34" customFormat="1" ht="18.75">
      <c r="A5" s="7"/>
      <c r="B5" s="7"/>
      <c r="C5" s="2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.75">
      <c r="A6" s="35"/>
      <c r="B6" s="42"/>
      <c r="C6" s="198"/>
      <c r="D6" s="35"/>
      <c r="E6" s="35"/>
      <c r="F6" s="35"/>
      <c r="G6" s="43"/>
      <c r="H6" s="47">
        <f>H2+H3+H4+H5</f>
        <v>99</v>
      </c>
      <c r="I6" s="47">
        <f>I2+I3+I4+I5</f>
        <v>99</v>
      </c>
      <c r="J6" s="48"/>
      <c r="K6" s="48">
        <f>K2+K3+K4+K5</f>
        <v>47708.700000000004</v>
      </c>
      <c r="L6" s="35"/>
      <c r="M6" s="35"/>
      <c r="N6" s="35"/>
      <c r="O6" s="35"/>
    </row>
    <row r="7" spans="1:15" s="123" customFormat="1" ht="37.5">
      <c r="A7" s="118"/>
      <c r="B7" s="119">
        <v>8</v>
      </c>
      <c r="C7" s="183" t="s">
        <v>167</v>
      </c>
      <c r="D7" s="132" t="s">
        <v>363</v>
      </c>
      <c r="E7" s="118" t="s">
        <v>321</v>
      </c>
      <c r="F7" s="118" t="s">
        <v>108</v>
      </c>
      <c r="G7" s="120" t="s">
        <v>116</v>
      </c>
      <c r="H7" s="120">
        <v>10</v>
      </c>
      <c r="I7" s="120">
        <v>10</v>
      </c>
      <c r="J7" s="121">
        <v>266.2</v>
      </c>
      <c r="K7" s="122">
        <f>I7*J7</f>
        <v>2662</v>
      </c>
      <c r="L7" s="118" t="s">
        <v>16</v>
      </c>
      <c r="M7" s="118"/>
      <c r="N7" s="118"/>
      <c r="O7" s="118" t="s">
        <v>439</v>
      </c>
    </row>
    <row r="8" spans="1:15" s="123" customFormat="1" ht="37.5">
      <c r="A8" s="118"/>
      <c r="B8" s="119">
        <v>8</v>
      </c>
      <c r="C8" s="183" t="s">
        <v>167</v>
      </c>
      <c r="D8" s="132" t="s">
        <v>363</v>
      </c>
      <c r="E8" s="118" t="s">
        <v>848</v>
      </c>
      <c r="F8" s="118" t="s">
        <v>108</v>
      </c>
      <c r="G8" s="120" t="s">
        <v>116</v>
      </c>
      <c r="H8" s="120">
        <v>8</v>
      </c>
      <c r="I8" s="120">
        <v>8</v>
      </c>
      <c r="J8" s="121">
        <v>266.2</v>
      </c>
      <c r="K8" s="122">
        <f>I8*J8</f>
        <v>2129.6</v>
      </c>
      <c r="L8" s="118" t="s">
        <v>16</v>
      </c>
      <c r="M8" s="118"/>
      <c r="N8" s="118"/>
      <c r="O8" s="118" t="s">
        <v>440</v>
      </c>
    </row>
    <row r="9" spans="1:15" s="179" customFormat="1" ht="18.75">
      <c r="A9" s="173"/>
      <c r="B9" s="177"/>
      <c r="C9" s="237"/>
      <c r="D9" s="174"/>
      <c r="E9" s="173"/>
      <c r="F9" s="173"/>
      <c r="G9" s="175"/>
      <c r="H9" s="175"/>
      <c r="I9" s="175"/>
      <c r="J9" s="176"/>
      <c r="K9" s="235">
        <f>J9*H9</f>
        <v>0</v>
      </c>
      <c r="L9" s="173"/>
      <c r="M9" s="173"/>
      <c r="N9" s="173"/>
      <c r="O9" s="173"/>
    </row>
    <row r="10" spans="1:15" ht="18.75">
      <c r="A10" s="35"/>
      <c r="B10" s="42"/>
      <c r="C10" s="198"/>
      <c r="D10" s="26"/>
      <c r="E10" s="35"/>
      <c r="F10" s="35"/>
      <c r="G10" s="43"/>
      <c r="H10" s="43"/>
      <c r="I10" s="43"/>
      <c r="J10" s="52"/>
      <c r="K10" s="46">
        <f>J10*H10</f>
        <v>0</v>
      </c>
      <c r="L10" s="35"/>
      <c r="M10" s="35"/>
      <c r="N10" s="35"/>
      <c r="O10" s="35"/>
    </row>
    <row r="11" spans="1:15" ht="18.75">
      <c r="A11" s="35"/>
      <c r="B11" s="42"/>
      <c r="C11" s="198"/>
      <c r="D11" s="35"/>
      <c r="E11" s="35"/>
      <c r="F11" s="35"/>
      <c r="G11" s="43"/>
      <c r="H11" s="43"/>
      <c r="I11" s="43"/>
      <c r="J11" s="52"/>
      <c r="K11" s="46">
        <f>J11*H11</f>
        <v>0</v>
      </c>
      <c r="L11" s="35"/>
      <c r="M11" s="35"/>
      <c r="N11" s="35"/>
      <c r="O11" s="35"/>
    </row>
    <row r="12" spans="1:15" ht="18.75">
      <c r="A12" s="35"/>
      <c r="B12" s="42"/>
      <c r="C12" s="198"/>
      <c r="D12" s="35"/>
      <c r="E12" s="35"/>
      <c r="F12" s="35"/>
      <c r="G12" s="43"/>
      <c r="H12" s="47">
        <f>H7+H8+H9+H10+H11</f>
        <v>18</v>
      </c>
      <c r="I12" s="47">
        <f>I7+I8+I9+I10+I11</f>
        <v>18</v>
      </c>
      <c r="J12" s="48"/>
      <c r="K12" s="48">
        <f>K7+K8+K9+K10+K11</f>
        <v>4791.6000000000004</v>
      </c>
      <c r="L12" s="35"/>
      <c r="M12" s="35"/>
      <c r="N12" s="35"/>
      <c r="O12" s="35"/>
    </row>
    <row r="13" spans="1:15" s="123" customFormat="1" ht="37.5">
      <c r="A13" s="118"/>
      <c r="B13" s="119">
        <v>8</v>
      </c>
      <c r="C13" s="183" t="s">
        <v>370</v>
      </c>
      <c r="D13" s="118" t="s">
        <v>251</v>
      </c>
      <c r="E13" s="118" t="s">
        <v>586</v>
      </c>
      <c r="F13" s="118" t="s">
        <v>108</v>
      </c>
      <c r="G13" s="120" t="s">
        <v>116</v>
      </c>
      <c r="H13" s="120">
        <v>30</v>
      </c>
      <c r="I13" s="120">
        <v>30</v>
      </c>
      <c r="J13" s="121">
        <v>452.54</v>
      </c>
      <c r="K13" s="122">
        <f t="shared" ref="K13:K16" si="0">I13*J13</f>
        <v>13576.2</v>
      </c>
      <c r="L13" s="118" t="s">
        <v>261</v>
      </c>
      <c r="M13" s="118"/>
      <c r="N13" s="118"/>
      <c r="O13" s="118" t="s">
        <v>475</v>
      </c>
    </row>
    <row r="14" spans="1:15" s="123" customFormat="1" ht="37.5">
      <c r="A14" s="118"/>
      <c r="B14" s="119">
        <v>8</v>
      </c>
      <c r="C14" s="183" t="s">
        <v>371</v>
      </c>
      <c r="D14" s="118" t="s">
        <v>251</v>
      </c>
      <c r="E14" s="118" t="s">
        <v>586</v>
      </c>
      <c r="F14" s="118" t="s">
        <v>108</v>
      </c>
      <c r="G14" s="120" t="s">
        <v>116</v>
      </c>
      <c r="H14" s="120">
        <v>30</v>
      </c>
      <c r="I14" s="120"/>
      <c r="J14" s="121"/>
      <c r="K14" s="122">
        <f t="shared" si="0"/>
        <v>0</v>
      </c>
      <c r="L14" s="118" t="s">
        <v>261</v>
      </c>
      <c r="M14" s="118"/>
      <c r="N14" s="118"/>
      <c r="O14" s="118" t="s">
        <v>475</v>
      </c>
    </row>
    <row r="15" spans="1:15" s="123" customFormat="1" ht="37.5">
      <c r="A15" s="118"/>
      <c r="B15" s="119">
        <v>8</v>
      </c>
      <c r="C15" s="183" t="s">
        <v>370</v>
      </c>
      <c r="D15" s="118" t="s">
        <v>251</v>
      </c>
      <c r="E15" s="118" t="s">
        <v>577</v>
      </c>
      <c r="F15" s="118" t="s">
        <v>108</v>
      </c>
      <c r="G15" s="120" t="s">
        <v>116</v>
      </c>
      <c r="H15" s="120">
        <v>20</v>
      </c>
      <c r="I15" s="120">
        <v>20</v>
      </c>
      <c r="J15" s="121">
        <v>452.54</v>
      </c>
      <c r="K15" s="122">
        <f t="shared" si="0"/>
        <v>9050.8000000000011</v>
      </c>
      <c r="L15" s="118" t="s">
        <v>261</v>
      </c>
      <c r="M15" s="118"/>
      <c r="N15" s="118"/>
      <c r="O15" s="118" t="s">
        <v>475</v>
      </c>
    </row>
    <row r="16" spans="1:15" s="123" customFormat="1" ht="37.5">
      <c r="A16" s="118"/>
      <c r="B16" s="119">
        <v>8</v>
      </c>
      <c r="C16" s="183" t="s">
        <v>371</v>
      </c>
      <c r="D16" s="118" t="s">
        <v>251</v>
      </c>
      <c r="E16" s="118" t="s">
        <v>577</v>
      </c>
      <c r="F16" s="118" t="s">
        <v>108</v>
      </c>
      <c r="G16" s="120" t="s">
        <v>116</v>
      </c>
      <c r="H16" s="120">
        <v>20</v>
      </c>
      <c r="I16" s="120"/>
      <c r="J16" s="121"/>
      <c r="K16" s="122">
        <f t="shared" si="0"/>
        <v>0</v>
      </c>
      <c r="L16" s="118" t="s">
        <v>261</v>
      </c>
      <c r="M16" s="118"/>
      <c r="N16" s="118"/>
      <c r="O16" s="118" t="s">
        <v>475</v>
      </c>
    </row>
    <row r="17" spans="1:15" ht="18.75">
      <c r="A17" s="35"/>
      <c r="B17" s="42"/>
      <c r="C17" s="198"/>
      <c r="D17" s="35"/>
      <c r="E17" s="35"/>
      <c r="F17" s="35"/>
      <c r="G17" s="43"/>
      <c r="H17" s="47">
        <f>H13+H14+H15+H16</f>
        <v>100</v>
      </c>
      <c r="I17" s="47">
        <f>I13+I14+I15+I16</f>
        <v>50</v>
      </c>
      <c r="J17" s="53"/>
      <c r="K17" s="48">
        <f>K13+K14+K15+K16</f>
        <v>22627</v>
      </c>
      <c r="L17" s="35"/>
      <c r="M17" s="35"/>
      <c r="N17" s="35"/>
      <c r="O17" s="35"/>
    </row>
    <row r="18" spans="1:15" ht="56.25">
      <c r="A18" s="35"/>
      <c r="B18" s="42">
        <v>8</v>
      </c>
      <c r="C18" s="198" t="s">
        <v>74</v>
      </c>
      <c r="D18" s="35" t="s">
        <v>476</v>
      </c>
      <c r="E18" s="35" t="s">
        <v>595</v>
      </c>
      <c r="F18" s="35" t="s">
        <v>108</v>
      </c>
      <c r="G18" s="43" t="s">
        <v>448</v>
      </c>
      <c r="H18" s="43">
        <v>65</v>
      </c>
      <c r="I18" s="43">
        <v>65</v>
      </c>
      <c r="J18" s="52">
        <v>415.58</v>
      </c>
      <c r="K18" s="46">
        <f t="shared" ref="K18" si="1">I18*J18</f>
        <v>27012.7</v>
      </c>
      <c r="L18" s="35" t="s">
        <v>16</v>
      </c>
      <c r="M18" s="35"/>
      <c r="N18" s="35"/>
      <c r="O18" s="35" t="s">
        <v>731</v>
      </c>
    </row>
    <row r="19" spans="1:15" ht="56.25">
      <c r="A19" s="35"/>
      <c r="B19" s="42">
        <v>8</v>
      </c>
      <c r="C19" s="198" t="s">
        <v>74</v>
      </c>
      <c r="D19" s="35" t="s">
        <v>933</v>
      </c>
      <c r="E19" s="35" t="s">
        <v>952</v>
      </c>
      <c r="F19" s="35" t="s">
        <v>108</v>
      </c>
      <c r="G19" s="43" t="s">
        <v>928</v>
      </c>
      <c r="H19" s="43">
        <v>50</v>
      </c>
      <c r="I19" s="43">
        <v>50</v>
      </c>
      <c r="J19" s="52">
        <v>441.1</v>
      </c>
      <c r="K19" s="46">
        <f>J19*H19</f>
        <v>22055</v>
      </c>
      <c r="L19" s="35" t="s">
        <v>16</v>
      </c>
      <c r="M19" s="35"/>
      <c r="N19" s="35"/>
      <c r="O19" s="35"/>
    </row>
    <row r="20" spans="1:15" ht="18.75">
      <c r="A20" s="35"/>
      <c r="B20" s="42"/>
      <c r="C20" s="198"/>
      <c r="D20" s="35"/>
      <c r="E20" s="35"/>
      <c r="F20" s="35"/>
      <c r="G20" s="43"/>
      <c r="H20" s="43"/>
      <c r="I20" s="43"/>
      <c r="J20" s="52"/>
      <c r="K20" s="46"/>
      <c r="L20" s="35"/>
      <c r="M20" s="35"/>
      <c r="N20" s="35"/>
      <c r="O20" s="35"/>
    </row>
    <row r="21" spans="1:15" ht="18.75">
      <c r="A21" s="35"/>
      <c r="B21" s="42"/>
      <c r="C21" s="198"/>
      <c r="D21" s="35"/>
      <c r="E21" s="35"/>
      <c r="F21" s="35"/>
      <c r="G21" s="43"/>
      <c r="H21" s="47">
        <f>H18+H19+H20</f>
        <v>115</v>
      </c>
      <c r="I21" s="47">
        <f>I18+I19+I20</f>
        <v>115</v>
      </c>
      <c r="J21" s="48"/>
      <c r="K21" s="48">
        <f>K18+K19+K20</f>
        <v>49067.7</v>
      </c>
      <c r="L21" s="35"/>
      <c r="M21" s="35"/>
      <c r="N21" s="35"/>
      <c r="O21" s="35"/>
    </row>
    <row r="22" spans="1:15" s="179" customFormat="1" ht="18.75">
      <c r="A22" s="173"/>
      <c r="B22" s="177"/>
      <c r="C22" s="237"/>
      <c r="D22" s="173"/>
      <c r="E22" s="173"/>
      <c r="F22" s="173"/>
      <c r="G22" s="175"/>
      <c r="H22" s="175"/>
      <c r="I22" s="175"/>
      <c r="J22" s="176"/>
      <c r="K22" s="235">
        <f>J22*H22</f>
        <v>0</v>
      </c>
      <c r="L22" s="173"/>
      <c r="M22" s="173"/>
      <c r="N22" s="173"/>
      <c r="O22" s="173"/>
    </row>
    <row r="23" spans="1:15" ht="18.75">
      <c r="A23" s="35"/>
      <c r="B23" s="42"/>
      <c r="C23" s="198"/>
      <c r="D23" s="35"/>
      <c r="E23" s="35"/>
      <c r="F23" s="35"/>
      <c r="G23" s="43"/>
      <c r="H23" s="43"/>
      <c r="I23" s="43"/>
      <c r="J23" s="52"/>
      <c r="K23" s="46">
        <f>I23*J23</f>
        <v>0</v>
      </c>
      <c r="L23" s="35"/>
      <c r="M23" s="35"/>
      <c r="N23" s="35"/>
      <c r="O23" s="35"/>
    </row>
    <row r="24" spans="1:15" ht="18.75">
      <c r="A24" s="35"/>
      <c r="B24" s="42"/>
      <c r="C24" s="198"/>
      <c r="D24" s="35"/>
      <c r="E24" s="35"/>
      <c r="F24" s="35"/>
      <c r="G24" s="43"/>
      <c r="H24" s="47">
        <f>H22+H23</f>
        <v>0</v>
      </c>
      <c r="I24" s="47">
        <f>I22+I23</f>
        <v>0</v>
      </c>
      <c r="J24" s="48"/>
      <c r="K24" s="48">
        <f>K22+K23</f>
        <v>0</v>
      </c>
      <c r="L24" s="35"/>
      <c r="M24" s="35"/>
      <c r="N24" s="35"/>
      <c r="O24" s="35"/>
    </row>
    <row r="25" spans="1:15" s="123" customFormat="1" ht="37.5">
      <c r="A25" s="118"/>
      <c r="B25" s="119">
        <v>8</v>
      </c>
      <c r="C25" s="183" t="s">
        <v>266</v>
      </c>
      <c r="D25" s="118" t="s">
        <v>441</v>
      </c>
      <c r="E25" s="118" t="s">
        <v>321</v>
      </c>
      <c r="F25" s="118" t="s">
        <v>108</v>
      </c>
      <c r="G25" s="120" t="s">
        <v>116</v>
      </c>
      <c r="H25" s="120">
        <v>20</v>
      </c>
      <c r="I25" s="120">
        <v>20</v>
      </c>
      <c r="J25" s="121">
        <v>441.32</v>
      </c>
      <c r="K25" s="122">
        <f t="shared" ref="K25:K60" si="2">I25*J25</f>
        <v>8826.4</v>
      </c>
      <c r="L25" s="118" t="s">
        <v>16</v>
      </c>
      <c r="M25" s="118"/>
      <c r="N25" s="118"/>
      <c r="O25" s="118" t="s">
        <v>271</v>
      </c>
    </row>
    <row r="26" spans="1:15" s="123" customFormat="1" ht="37.5">
      <c r="A26" s="118"/>
      <c r="B26" s="119">
        <v>8</v>
      </c>
      <c r="C26" s="183" t="s">
        <v>267</v>
      </c>
      <c r="D26" s="118" t="s">
        <v>441</v>
      </c>
      <c r="E26" s="118" t="s">
        <v>850</v>
      </c>
      <c r="F26" s="118" t="s">
        <v>108</v>
      </c>
      <c r="G26" s="120" t="s">
        <v>116</v>
      </c>
      <c r="H26" s="120">
        <v>20</v>
      </c>
      <c r="I26" s="120"/>
      <c r="J26" s="121"/>
      <c r="K26" s="122">
        <f t="shared" si="2"/>
        <v>0</v>
      </c>
      <c r="L26" s="118" t="s">
        <v>16</v>
      </c>
      <c r="M26" s="118"/>
      <c r="N26" s="118"/>
      <c r="O26" s="118" t="s">
        <v>271</v>
      </c>
    </row>
    <row r="27" spans="1:15" s="123" customFormat="1" ht="37.5">
      <c r="A27" s="118"/>
      <c r="B27" s="119">
        <v>8</v>
      </c>
      <c r="C27" s="183" t="s">
        <v>266</v>
      </c>
      <c r="D27" s="118" t="s">
        <v>441</v>
      </c>
      <c r="E27" s="118" t="s">
        <v>848</v>
      </c>
      <c r="F27" s="118" t="s">
        <v>108</v>
      </c>
      <c r="G27" s="120" t="s">
        <v>116</v>
      </c>
      <c r="H27" s="120">
        <v>24</v>
      </c>
      <c r="I27" s="120">
        <v>24</v>
      </c>
      <c r="J27" s="121">
        <v>441.32</v>
      </c>
      <c r="K27" s="122">
        <f t="shared" si="2"/>
        <v>10591.68</v>
      </c>
      <c r="L27" s="118" t="s">
        <v>16</v>
      </c>
      <c r="M27" s="118"/>
      <c r="N27" s="118"/>
      <c r="O27" s="118" t="s">
        <v>271</v>
      </c>
    </row>
    <row r="28" spans="1:15" s="123" customFormat="1" ht="37.5">
      <c r="A28" s="118"/>
      <c r="B28" s="119">
        <v>8</v>
      </c>
      <c r="C28" s="183" t="s">
        <v>267</v>
      </c>
      <c r="D28" s="118" t="s">
        <v>441</v>
      </c>
      <c r="E28" s="118" t="s">
        <v>848</v>
      </c>
      <c r="F28" s="118" t="s">
        <v>108</v>
      </c>
      <c r="G28" s="120" t="s">
        <v>116</v>
      </c>
      <c r="H28" s="120">
        <v>24</v>
      </c>
      <c r="I28" s="120"/>
      <c r="J28" s="121"/>
      <c r="K28" s="122">
        <f t="shared" si="2"/>
        <v>0</v>
      </c>
      <c r="L28" s="118" t="s">
        <v>16</v>
      </c>
      <c r="M28" s="118"/>
      <c r="N28" s="118"/>
      <c r="O28" s="118" t="s">
        <v>271</v>
      </c>
    </row>
    <row r="29" spans="1:15" s="179" customFormat="1" ht="18.75">
      <c r="A29" s="173"/>
      <c r="B29" s="177"/>
      <c r="C29" s="237"/>
      <c r="D29" s="173"/>
      <c r="E29" s="173"/>
      <c r="F29" s="173"/>
      <c r="G29" s="175"/>
      <c r="H29" s="175"/>
      <c r="I29" s="175"/>
      <c r="J29" s="176"/>
      <c r="K29" s="235">
        <f>J29*H29</f>
        <v>0</v>
      </c>
      <c r="L29" s="173"/>
      <c r="M29" s="173"/>
      <c r="N29" s="173"/>
      <c r="O29" s="173"/>
    </row>
    <row r="30" spans="1:15" s="179" customFormat="1" ht="18.75">
      <c r="A30" s="173"/>
      <c r="B30" s="177"/>
      <c r="C30" s="237"/>
      <c r="D30" s="173"/>
      <c r="E30" s="173"/>
      <c r="F30" s="173"/>
      <c r="G30" s="175"/>
      <c r="H30" s="175"/>
      <c r="I30" s="175"/>
      <c r="J30" s="176"/>
      <c r="K30" s="235">
        <f>J30*H30</f>
        <v>0</v>
      </c>
      <c r="L30" s="173"/>
      <c r="M30" s="173"/>
      <c r="N30" s="173"/>
      <c r="O30" s="173"/>
    </row>
    <row r="31" spans="1:15" ht="37.5">
      <c r="A31" s="35"/>
      <c r="B31" s="42">
        <v>8</v>
      </c>
      <c r="C31" s="198" t="s">
        <v>266</v>
      </c>
      <c r="D31" s="35" t="s">
        <v>441</v>
      </c>
      <c r="E31" s="35" t="s">
        <v>595</v>
      </c>
      <c r="F31" s="35" t="s">
        <v>108</v>
      </c>
      <c r="G31" s="43" t="s">
        <v>448</v>
      </c>
      <c r="H31" s="43">
        <v>45</v>
      </c>
      <c r="I31" s="43">
        <v>45</v>
      </c>
      <c r="J31" s="52">
        <v>717.42</v>
      </c>
      <c r="K31" s="46">
        <f t="shared" si="2"/>
        <v>32283.899999999998</v>
      </c>
      <c r="L31" s="35" t="s">
        <v>16</v>
      </c>
      <c r="M31" s="35"/>
      <c r="N31" s="35"/>
      <c r="O31" s="35" t="s">
        <v>735</v>
      </c>
    </row>
    <row r="32" spans="1:15" ht="37.5">
      <c r="A32" s="35"/>
      <c r="B32" s="42">
        <v>8</v>
      </c>
      <c r="C32" s="198" t="s">
        <v>267</v>
      </c>
      <c r="D32" s="35" t="s">
        <v>441</v>
      </c>
      <c r="E32" s="35" t="s">
        <v>595</v>
      </c>
      <c r="F32" s="35" t="s">
        <v>108</v>
      </c>
      <c r="G32" s="43" t="s">
        <v>448</v>
      </c>
      <c r="H32" s="43">
        <v>45</v>
      </c>
      <c r="I32" s="43"/>
      <c r="J32" s="52"/>
      <c r="K32" s="46">
        <f t="shared" si="2"/>
        <v>0</v>
      </c>
      <c r="L32" s="35" t="s">
        <v>16</v>
      </c>
      <c r="M32" s="35"/>
      <c r="N32" s="35"/>
      <c r="O32" s="35" t="s">
        <v>736</v>
      </c>
    </row>
    <row r="33" spans="1:15" ht="18.75">
      <c r="A33" s="35"/>
      <c r="B33" s="42"/>
      <c r="C33" s="198"/>
      <c r="D33" s="35"/>
      <c r="E33" s="35"/>
      <c r="F33" s="35"/>
      <c r="G33" s="43"/>
      <c r="H33" s="43"/>
      <c r="I33" s="43"/>
      <c r="J33" s="52"/>
      <c r="K33" s="46"/>
      <c r="L33" s="35"/>
      <c r="M33" s="35"/>
      <c r="N33" s="35"/>
      <c r="O33" s="35"/>
    </row>
    <row r="34" spans="1:15" ht="18.75">
      <c r="A34" s="35"/>
      <c r="B34" s="42"/>
      <c r="C34" s="198"/>
      <c r="D34" s="35"/>
      <c r="E34" s="35"/>
      <c r="F34" s="35"/>
      <c r="G34" s="43"/>
      <c r="H34" s="43"/>
      <c r="I34" s="43"/>
      <c r="J34" s="52"/>
      <c r="K34" s="46"/>
      <c r="L34" s="35"/>
      <c r="M34" s="35"/>
      <c r="N34" s="35"/>
      <c r="O34" s="35"/>
    </row>
    <row r="35" spans="1:15" ht="18.75">
      <c r="A35" s="35"/>
      <c r="B35" s="42"/>
      <c r="C35" s="198"/>
      <c r="D35" s="35"/>
      <c r="E35" s="35"/>
      <c r="F35" s="35"/>
      <c r="G35" s="43"/>
      <c r="H35" s="47">
        <f>H25+H26+H27+H28+H29+H30+H31+H32+H33+H34</f>
        <v>178</v>
      </c>
      <c r="I35" s="47">
        <f>I25+I26+I27+I28+I29+I30+I31+I32+I33+I34</f>
        <v>89</v>
      </c>
      <c r="J35" s="48"/>
      <c r="K35" s="48">
        <f>K25+K26+K27+K28+K29+K30+K31+K32+K33+K34</f>
        <v>51701.979999999996</v>
      </c>
      <c r="L35" s="35"/>
      <c r="M35" s="35"/>
      <c r="N35" s="35"/>
      <c r="O35" s="35"/>
    </row>
    <row r="36" spans="1:15" s="123" customFormat="1" ht="75">
      <c r="A36" s="118"/>
      <c r="B36" s="119">
        <v>8</v>
      </c>
      <c r="C36" s="183" t="s">
        <v>443</v>
      </c>
      <c r="D36" s="138" t="s">
        <v>446</v>
      </c>
      <c r="E36" s="118" t="s">
        <v>341</v>
      </c>
      <c r="F36" s="118" t="s">
        <v>108</v>
      </c>
      <c r="G36" s="120" t="s">
        <v>171</v>
      </c>
      <c r="H36" s="120">
        <v>23</v>
      </c>
      <c r="I36" s="120">
        <v>23</v>
      </c>
      <c r="J36" s="121">
        <v>143</v>
      </c>
      <c r="K36" s="122">
        <f>I36*J36</f>
        <v>3289</v>
      </c>
      <c r="L36" s="118" t="s">
        <v>261</v>
      </c>
      <c r="M36" s="118"/>
      <c r="N36" s="118"/>
      <c r="O36" s="118" t="s">
        <v>449</v>
      </c>
    </row>
    <row r="37" spans="1:15" s="123" customFormat="1" ht="75">
      <c r="A37" s="118"/>
      <c r="B37" s="119">
        <v>8</v>
      </c>
      <c r="C37" s="183" t="s">
        <v>443</v>
      </c>
      <c r="D37" s="138" t="s">
        <v>446</v>
      </c>
      <c r="E37" s="118" t="s">
        <v>587</v>
      </c>
      <c r="F37" s="118" t="s">
        <v>108</v>
      </c>
      <c r="G37" s="120" t="s">
        <v>136</v>
      </c>
      <c r="H37" s="120">
        <v>7</v>
      </c>
      <c r="I37" s="120">
        <v>7</v>
      </c>
      <c r="J37" s="121">
        <v>324.5</v>
      </c>
      <c r="K37" s="122">
        <f t="shared" ref="K37:K41" si="3">I37*J37</f>
        <v>2271.5</v>
      </c>
      <c r="L37" s="118" t="s">
        <v>261</v>
      </c>
      <c r="M37" s="118"/>
      <c r="N37" s="118"/>
      <c r="O37" s="118" t="s">
        <v>477</v>
      </c>
    </row>
    <row r="38" spans="1:15" s="123" customFormat="1" ht="75">
      <c r="A38" s="118"/>
      <c r="B38" s="119">
        <v>8</v>
      </c>
      <c r="C38" s="183" t="s">
        <v>443</v>
      </c>
      <c r="D38" s="138" t="s">
        <v>446</v>
      </c>
      <c r="E38" s="118" t="s">
        <v>846</v>
      </c>
      <c r="F38" s="118" t="s">
        <v>108</v>
      </c>
      <c r="G38" s="120" t="s">
        <v>136</v>
      </c>
      <c r="H38" s="120">
        <v>14</v>
      </c>
      <c r="I38" s="120">
        <v>14</v>
      </c>
      <c r="J38" s="121">
        <v>324.5</v>
      </c>
      <c r="K38" s="122">
        <f t="shared" si="3"/>
        <v>4543</v>
      </c>
      <c r="L38" s="118" t="s">
        <v>16</v>
      </c>
      <c r="M38" s="118"/>
      <c r="N38" s="118"/>
      <c r="O38" s="118" t="s">
        <v>478</v>
      </c>
    </row>
    <row r="39" spans="1:15" s="172" customFormat="1" ht="75">
      <c r="A39" s="35"/>
      <c r="B39" s="42">
        <v>8</v>
      </c>
      <c r="C39" s="198" t="s">
        <v>443</v>
      </c>
      <c r="D39" s="107" t="s">
        <v>446</v>
      </c>
      <c r="E39" s="35" t="s">
        <v>968</v>
      </c>
      <c r="F39" s="35" t="s">
        <v>108</v>
      </c>
      <c r="G39" s="43" t="s">
        <v>955</v>
      </c>
      <c r="H39" s="43">
        <v>55</v>
      </c>
      <c r="I39" s="43">
        <v>55</v>
      </c>
      <c r="J39" s="52">
        <v>794.2</v>
      </c>
      <c r="K39" s="46">
        <f t="shared" ref="K39" si="4">I39*J39</f>
        <v>43681</v>
      </c>
      <c r="L39" s="35" t="s">
        <v>16</v>
      </c>
      <c r="M39" s="35"/>
      <c r="N39" s="35"/>
      <c r="O39" s="35" t="s">
        <v>969</v>
      </c>
    </row>
    <row r="40" spans="1:15" s="179" customFormat="1" ht="18.75">
      <c r="A40" s="173"/>
      <c r="B40" s="177"/>
      <c r="C40" s="237"/>
      <c r="D40" s="239"/>
      <c r="E40" s="173"/>
      <c r="F40" s="173"/>
      <c r="G40" s="175"/>
      <c r="H40" s="175"/>
      <c r="I40" s="175"/>
      <c r="J40" s="176"/>
      <c r="K40" s="235">
        <f>J40*H40</f>
        <v>0</v>
      </c>
      <c r="L40" s="173"/>
      <c r="M40" s="173"/>
      <c r="N40" s="173"/>
      <c r="O40" s="173"/>
    </row>
    <row r="41" spans="1:15" ht="18.75">
      <c r="A41" s="35"/>
      <c r="B41" s="42"/>
      <c r="C41" s="198"/>
      <c r="D41" s="35"/>
      <c r="E41" s="35"/>
      <c r="F41" s="35"/>
      <c r="G41" s="43"/>
      <c r="H41" s="43"/>
      <c r="I41" s="43"/>
      <c r="J41" s="52"/>
      <c r="K41" s="46">
        <f t="shared" si="3"/>
        <v>0</v>
      </c>
      <c r="L41" s="35"/>
      <c r="M41" s="35"/>
      <c r="N41" s="35"/>
      <c r="O41" s="35"/>
    </row>
    <row r="42" spans="1:15" ht="18.75">
      <c r="A42" s="35"/>
      <c r="B42" s="42"/>
      <c r="C42" s="198"/>
      <c r="D42" s="35"/>
      <c r="E42" s="35"/>
      <c r="F42" s="35"/>
      <c r="G42" s="43"/>
      <c r="H42" s="47">
        <f>H36+H37+H38+H39+H40+H41</f>
        <v>99</v>
      </c>
      <c r="I42" s="47">
        <f>I36+I37+I38+I39+I40+I41</f>
        <v>99</v>
      </c>
      <c r="J42" s="48"/>
      <c r="K42" s="48">
        <f>K36+K37+K38+K39+K40+K41</f>
        <v>53784.5</v>
      </c>
      <c r="L42" s="35"/>
      <c r="M42" s="35"/>
      <c r="N42" s="35"/>
      <c r="O42" s="35"/>
    </row>
    <row r="43" spans="1:15" s="123" customFormat="1" ht="56.25">
      <c r="A43" s="118"/>
      <c r="B43" s="119">
        <v>8</v>
      </c>
      <c r="C43" s="183" t="s">
        <v>479</v>
      </c>
      <c r="D43" s="118" t="s">
        <v>480</v>
      </c>
      <c r="E43" s="118" t="s">
        <v>582</v>
      </c>
      <c r="F43" s="118" t="s">
        <v>108</v>
      </c>
      <c r="G43" s="120" t="s">
        <v>116</v>
      </c>
      <c r="H43" s="120">
        <v>12</v>
      </c>
      <c r="I43" s="120">
        <v>12</v>
      </c>
      <c r="J43" s="121">
        <v>242</v>
      </c>
      <c r="K43" s="122">
        <f t="shared" ref="K43" si="5">I43*J43</f>
        <v>2904</v>
      </c>
      <c r="L43" s="118" t="s">
        <v>295</v>
      </c>
      <c r="M43" s="118"/>
      <c r="N43" s="118"/>
      <c r="O43" s="118" t="s">
        <v>738</v>
      </c>
    </row>
    <row r="44" spans="1:15" s="123" customFormat="1" ht="56.25">
      <c r="A44" s="118"/>
      <c r="B44" s="119">
        <v>8</v>
      </c>
      <c r="C44" s="183" t="s">
        <v>479</v>
      </c>
      <c r="D44" s="118" t="s">
        <v>480</v>
      </c>
      <c r="E44" s="118" t="s">
        <v>584</v>
      </c>
      <c r="F44" s="118" t="s">
        <v>108</v>
      </c>
      <c r="G44" s="120" t="s">
        <v>116</v>
      </c>
      <c r="H44" s="120">
        <v>10</v>
      </c>
      <c r="I44" s="120">
        <v>10</v>
      </c>
      <c r="J44" s="121">
        <v>242</v>
      </c>
      <c r="K44" s="122">
        <f t="shared" ref="K44:K49" si="6">I44*J44</f>
        <v>2420</v>
      </c>
      <c r="L44" s="118" t="s">
        <v>295</v>
      </c>
      <c r="M44" s="118"/>
      <c r="N44" s="118"/>
      <c r="O44" s="118" t="s">
        <v>738</v>
      </c>
    </row>
    <row r="45" spans="1:15" s="179" customFormat="1" ht="18.75">
      <c r="A45" s="173"/>
      <c r="B45" s="177"/>
      <c r="C45" s="237"/>
      <c r="D45" s="173"/>
      <c r="E45" s="173"/>
      <c r="F45" s="173"/>
      <c r="G45" s="175"/>
      <c r="H45" s="175"/>
      <c r="I45" s="175"/>
      <c r="J45" s="176"/>
      <c r="K45" s="235">
        <f>J45*H45</f>
        <v>0</v>
      </c>
      <c r="L45" s="173"/>
      <c r="M45" s="173"/>
      <c r="N45" s="173"/>
      <c r="O45" s="173"/>
    </row>
    <row r="46" spans="1:15" ht="56.25">
      <c r="A46" s="35"/>
      <c r="B46" s="42">
        <v>8</v>
      </c>
      <c r="C46" s="198" t="s">
        <v>479</v>
      </c>
      <c r="D46" s="35" t="s">
        <v>480</v>
      </c>
      <c r="E46" s="35" t="s">
        <v>594</v>
      </c>
      <c r="F46" s="35" t="s">
        <v>108</v>
      </c>
      <c r="G46" s="43" t="s">
        <v>448</v>
      </c>
      <c r="H46" s="43">
        <v>20</v>
      </c>
      <c r="I46" s="43">
        <v>20</v>
      </c>
      <c r="J46" s="52">
        <v>430</v>
      </c>
      <c r="K46" s="46">
        <f t="shared" ref="K46" si="7">I46*J46</f>
        <v>8600</v>
      </c>
      <c r="L46" s="35" t="s">
        <v>295</v>
      </c>
      <c r="M46" s="35"/>
      <c r="N46" s="35"/>
      <c r="O46" s="35" t="s">
        <v>739</v>
      </c>
    </row>
    <row r="47" spans="1:15" ht="56.25">
      <c r="A47" s="35"/>
      <c r="B47" s="42">
        <v>8</v>
      </c>
      <c r="C47" s="198" t="s">
        <v>479</v>
      </c>
      <c r="D47" s="35" t="s">
        <v>480</v>
      </c>
      <c r="E47" s="35" t="s">
        <v>594</v>
      </c>
      <c r="F47" s="35" t="s">
        <v>108</v>
      </c>
      <c r="G47" s="43" t="s">
        <v>448</v>
      </c>
      <c r="H47" s="43">
        <v>35</v>
      </c>
      <c r="I47" s="43">
        <v>35</v>
      </c>
      <c r="J47" s="52">
        <v>430</v>
      </c>
      <c r="K47" s="46">
        <f t="shared" si="6"/>
        <v>15050</v>
      </c>
      <c r="L47" s="35" t="s">
        <v>295</v>
      </c>
      <c r="M47" s="35"/>
      <c r="N47" s="35"/>
      <c r="O47" s="35" t="s">
        <v>739</v>
      </c>
    </row>
    <row r="48" spans="1:15" ht="56.25">
      <c r="A48" s="35"/>
      <c r="B48" s="42">
        <v>8</v>
      </c>
      <c r="C48" s="198" t="s">
        <v>943</v>
      </c>
      <c r="D48" s="35" t="s">
        <v>873</v>
      </c>
      <c r="E48" s="28" t="s">
        <v>867</v>
      </c>
      <c r="F48" s="35" t="s">
        <v>108</v>
      </c>
      <c r="G48" s="43" t="s">
        <v>827</v>
      </c>
      <c r="H48" s="43">
        <v>5</v>
      </c>
      <c r="I48" s="43">
        <v>5</v>
      </c>
      <c r="J48" s="52">
        <v>549.34</v>
      </c>
      <c r="K48" s="46">
        <f>J48*H48</f>
        <v>2746.7000000000003</v>
      </c>
      <c r="L48" s="35" t="s">
        <v>295</v>
      </c>
      <c r="M48" s="35"/>
      <c r="N48" s="35"/>
      <c r="O48" s="35" t="s">
        <v>874</v>
      </c>
    </row>
    <row r="49" spans="1:15" ht="18.75">
      <c r="A49" s="35"/>
      <c r="B49" s="42"/>
      <c r="C49" s="198"/>
      <c r="D49" s="35"/>
      <c r="E49" s="35"/>
      <c r="F49" s="35"/>
      <c r="G49" s="43"/>
      <c r="H49" s="43"/>
      <c r="I49" s="43"/>
      <c r="J49" s="52"/>
      <c r="K49" s="46">
        <f t="shared" si="6"/>
        <v>0</v>
      </c>
      <c r="L49" s="35"/>
      <c r="M49" s="35"/>
      <c r="N49" s="35"/>
      <c r="O49" s="35"/>
    </row>
    <row r="50" spans="1:15" ht="18.75">
      <c r="A50" s="35"/>
      <c r="B50" s="42"/>
      <c r="C50" s="198"/>
      <c r="D50" s="35"/>
      <c r="E50" s="35"/>
      <c r="F50" s="35"/>
      <c r="G50" s="43"/>
      <c r="H50" s="47">
        <f>H43+H44+H45+H46+H47+H48+H49</f>
        <v>82</v>
      </c>
      <c r="I50" s="47">
        <f>I43+I44+I45+I46+I47+I48+I49</f>
        <v>82</v>
      </c>
      <c r="J50" s="48"/>
      <c r="K50" s="48">
        <f>K43+K44+K45+K46+K47+K48+K49</f>
        <v>31720.7</v>
      </c>
      <c r="L50" s="35"/>
      <c r="M50" s="35"/>
      <c r="N50" s="35"/>
      <c r="O50" s="35"/>
    </row>
    <row r="51" spans="1:15" ht="37.5">
      <c r="A51" s="35"/>
      <c r="B51" s="42">
        <v>8</v>
      </c>
      <c r="C51" s="198" t="s">
        <v>482</v>
      </c>
      <c r="D51" s="35" t="s">
        <v>481</v>
      </c>
      <c r="E51" s="35" t="s">
        <v>594</v>
      </c>
      <c r="F51" s="35" t="s">
        <v>108</v>
      </c>
      <c r="G51" s="43" t="s">
        <v>448</v>
      </c>
      <c r="H51" s="43">
        <v>65</v>
      </c>
      <c r="I51" s="43">
        <v>65</v>
      </c>
      <c r="J51" s="52">
        <v>363</v>
      </c>
      <c r="K51" s="46">
        <f t="shared" si="2"/>
        <v>23595</v>
      </c>
      <c r="L51" s="35" t="s">
        <v>295</v>
      </c>
      <c r="M51" s="35"/>
      <c r="N51" s="35"/>
      <c r="O51" s="35" t="s">
        <v>722</v>
      </c>
    </row>
    <row r="52" spans="1:15" s="123" customFormat="1" ht="37.5">
      <c r="A52" s="118"/>
      <c r="B52" s="119">
        <v>8</v>
      </c>
      <c r="C52" s="183" t="s">
        <v>483</v>
      </c>
      <c r="D52" s="118" t="s">
        <v>484</v>
      </c>
      <c r="E52" s="118" t="s">
        <v>582</v>
      </c>
      <c r="F52" s="118" t="s">
        <v>108</v>
      </c>
      <c r="G52" s="120" t="s">
        <v>116</v>
      </c>
      <c r="H52" s="120">
        <v>17</v>
      </c>
      <c r="I52" s="120">
        <v>17</v>
      </c>
      <c r="J52" s="121">
        <v>230</v>
      </c>
      <c r="K52" s="122">
        <f>J52*I52</f>
        <v>3910</v>
      </c>
      <c r="L52" s="118" t="s">
        <v>295</v>
      </c>
      <c r="M52" s="118"/>
      <c r="N52" s="118"/>
      <c r="O52" s="118" t="s">
        <v>740</v>
      </c>
    </row>
    <row r="53" spans="1:15" s="123" customFormat="1" ht="37.5">
      <c r="A53" s="118"/>
      <c r="B53" s="119">
        <v>8</v>
      </c>
      <c r="C53" s="183" t="s">
        <v>483</v>
      </c>
      <c r="D53" s="118" t="s">
        <v>484</v>
      </c>
      <c r="E53" s="118" t="s">
        <v>428</v>
      </c>
      <c r="F53" s="118" t="s">
        <v>108</v>
      </c>
      <c r="G53" s="120" t="s">
        <v>116</v>
      </c>
      <c r="H53" s="120">
        <v>10</v>
      </c>
      <c r="I53" s="120">
        <v>10</v>
      </c>
      <c r="J53" s="121">
        <v>230</v>
      </c>
      <c r="K53" s="122">
        <f>J53*I53</f>
        <v>2300</v>
      </c>
      <c r="L53" s="118" t="s">
        <v>295</v>
      </c>
      <c r="M53" s="118"/>
      <c r="N53" s="118"/>
      <c r="O53" s="118" t="s">
        <v>485</v>
      </c>
    </row>
    <row r="54" spans="1:15" ht="18.75">
      <c r="A54" s="35"/>
      <c r="B54" s="42"/>
      <c r="C54" s="198"/>
      <c r="D54" s="35"/>
      <c r="E54" s="35"/>
      <c r="F54" s="35"/>
      <c r="G54" s="43"/>
      <c r="H54" s="47">
        <f>H51+H52+H53</f>
        <v>92</v>
      </c>
      <c r="I54" s="47">
        <f>I51+I52+I53</f>
        <v>92</v>
      </c>
      <c r="J54" s="48"/>
      <c r="K54" s="48">
        <f>K51+K52+K53</f>
        <v>29805</v>
      </c>
      <c r="L54" s="35"/>
      <c r="M54" s="35"/>
      <c r="N54" s="35"/>
      <c r="O54" s="35"/>
    </row>
    <row r="55" spans="1:15" s="123" customFormat="1" ht="37.5">
      <c r="A55" s="118"/>
      <c r="B55" s="119">
        <v>8</v>
      </c>
      <c r="C55" s="183" t="s">
        <v>287</v>
      </c>
      <c r="D55" s="118" t="s">
        <v>289</v>
      </c>
      <c r="E55" s="118" t="s">
        <v>582</v>
      </c>
      <c r="F55" s="118" t="s">
        <v>108</v>
      </c>
      <c r="G55" s="120" t="s">
        <v>116</v>
      </c>
      <c r="H55" s="120">
        <v>5</v>
      </c>
      <c r="I55" s="120">
        <v>5</v>
      </c>
      <c r="J55" s="121">
        <v>195</v>
      </c>
      <c r="K55" s="122">
        <f t="shared" si="2"/>
        <v>975</v>
      </c>
      <c r="L55" s="118" t="s">
        <v>295</v>
      </c>
      <c r="M55" s="118"/>
      <c r="N55" s="118"/>
      <c r="O55" s="118" t="s">
        <v>464</v>
      </c>
    </row>
    <row r="56" spans="1:15" s="123" customFormat="1" ht="37.5">
      <c r="A56" s="118"/>
      <c r="B56" s="119">
        <v>8</v>
      </c>
      <c r="C56" s="183" t="s">
        <v>287</v>
      </c>
      <c r="D56" s="118" t="s">
        <v>289</v>
      </c>
      <c r="E56" s="118" t="s">
        <v>428</v>
      </c>
      <c r="F56" s="118" t="s">
        <v>108</v>
      </c>
      <c r="G56" s="120" t="s">
        <v>116</v>
      </c>
      <c r="H56" s="120">
        <v>10</v>
      </c>
      <c r="I56" s="120">
        <v>10</v>
      </c>
      <c r="J56" s="121">
        <v>195</v>
      </c>
      <c r="K56" s="122">
        <f t="shared" si="2"/>
        <v>1950</v>
      </c>
      <c r="L56" s="118" t="s">
        <v>295</v>
      </c>
      <c r="M56" s="118"/>
      <c r="N56" s="118"/>
      <c r="O56" s="118" t="s">
        <v>464</v>
      </c>
    </row>
    <row r="57" spans="1:15" ht="93.75">
      <c r="A57" s="35"/>
      <c r="B57" s="42">
        <v>8</v>
      </c>
      <c r="C57" s="198" t="s">
        <v>287</v>
      </c>
      <c r="D57" s="57" t="s">
        <v>486</v>
      </c>
      <c r="E57" s="35" t="s">
        <v>595</v>
      </c>
      <c r="F57" s="35" t="s">
        <v>108</v>
      </c>
      <c r="G57" s="43" t="s">
        <v>448</v>
      </c>
      <c r="H57" s="43">
        <v>66</v>
      </c>
      <c r="I57" s="43">
        <v>66</v>
      </c>
      <c r="J57" s="52">
        <v>421.63</v>
      </c>
      <c r="K57" s="46">
        <f t="shared" si="2"/>
        <v>27827.579999999998</v>
      </c>
      <c r="L57" s="35" t="s">
        <v>295</v>
      </c>
      <c r="M57" s="35"/>
      <c r="N57" s="35"/>
      <c r="O57" s="35" t="s">
        <v>741</v>
      </c>
    </row>
    <row r="58" spans="1:15" ht="18.75">
      <c r="A58" s="35"/>
      <c r="B58" s="42"/>
      <c r="C58" s="198"/>
      <c r="D58" s="57"/>
      <c r="E58" s="35"/>
      <c r="F58" s="35"/>
      <c r="G58" s="43"/>
      <c r="H58" s="43"/>
      <c r="I58" s="43"/>
      <c r="J58" s="52"/>
      <c r="K58" s="46">
        <v>0</v>
      </c>
      <c r="L58" s="35"/>
      <c r="M58" s="35"/>
      <c r="N58" s="35"/>
      <c r="O58" s="35"/>
    </row>
    <row r="59" spans="1:15" ht="18.75">
      <c r="A59" s="35"/>
      <c r="B59" s="42"/>
      <c r="C59" s="198"/>
      <c r="D59" s="35"/>
      <c r="E59" s="35"/>
      <c r="F59" s="35"/>
      <c r="G59" s="43"/>
      <c r="H59" s="47">
        <f>H55+H56+H57+H58</f>
        <v>81</v>
      </c>
      <c r="I59" s="47">
        <f>I55+I56+I57+I58</f>
        <v>81</v>
      </c>
      <c r="J59" s="48"/>
      <c r="K59" s="48">
        <f>K55+K56+K57+K58</f>
        <v>30752.579999999998</v>
      </c>
      <c r="L59" s="35"/>
      <c r="M59" s="35"/>
      <c r="N59" s="35"/>
      <c r="O59" s="35"/>
    </row>
    <row r="60" spans="1:15" s="123" customFormat="1" ht="37.5">
      <c r="A60" s="118"/>
      <c r="B60" s="119">
        <v>8</v>
      </c>
      <c r="C60" s="183" t="s">
        <v>405</v>
      </c>
      <c r="D60" s="118" t="s">
        <v>487</v>
      </c>
      <c r="E60" s="118" t="s">
        <v>600</v>
      </c>
      <c r="F60" s="118" t="s">
        <v>108</v>
      </c>
      <c r="G60" s="120" t="s">
        <v>931</v>
      </c>
      <c r="H60" s="120">
        <v>2</v>
      </c>
      <c r="I60" s="120">
        <v>2</v>
      </c>
      <c r="J60" s="121">
        <v>219.56</v>
      </c>
      <c r="K60" s="122">
        <f t="shared" si="2"/>
        <v>439.12</v>
      </c>
      <c r="L60" s="118" t="s">
        <v>176</v>
      </c>
      <c r="M60" s="118"/>
      <c r="N60" s="118"/>
      <c r="O60" s="118" t="s">
        <v>305</v>
      </c>
    </row>
    <row r="61" spans="1:15" s="179" customFormat="1" ht="18.75">
      <c r="A61" s="173"/>
      <c r="B61" s="177"/>
      <c r="C61" s="237"/>
      <c r="D61" s="173"/>
      <c r="E61" s="173"/>
      <c r="F61" s="173"/>
      <c r="G61" s="175"/>
      <c r="H61" s="175"/>
      <c r="I61" s="175"/>
      <c r="J61" s="176"/>
      <c r="K61" s="235">
        <f>J61*H61</f>
        <v>0</v>
      </c>
      <c r="L61" s="173"/>
      <c r="M61" s="173"/>
      <c r="N61" s="173"/>
      <c r="O61" s="173"/>
    </row>
    <row r="62" spans="1:15" s="179" customFormat="1" ht="18.75">
      <c r="A62" s="173"/>
      <c r="B62" s="177"/>
      <c r="C62" s="237"/>
      <c r="D62" s="173"/>
      <c r="E62" s="173"/>
      <c r="F62" s="173"/>
      <c r="G62" s="175"/>
      <c r="H62" s="175"/>
      <c r="I62" s="175"/>
      <c r="J62" s="176"/>
      <c r="K62" s="235">
        <f>J62*H62</f>
        <v>0</v>
      </c>
      <c r="L62" s="173"/>
      <c r="M62" s="173"/>
      <c r="N62" s="173"/>
      <c r="O62" s="173"/>
    </row>
    <row r="63" spans="1:15" ht="37.5">
      <c r="A63" s="35"/>
      <c r="B63" s="42">
        <v>8</v>
      </c>
      <c r="C63" s="198" t="s">
        <v>405</v>
      </c>
      <c r="D63" s="35" t="s">
        <v>487</v>
      </c>
      <c r="E63" s="35" t="s">
        <v>601</v>
      </c>
      <c r="F63" s="35" t="s">
        <v>108</v>
      </c>
      <c r="G63" s="43" t="s">
        <v>585</v>
      </c>
      <c r="H63" s="43">
        <v>50</v>
      </c>
      <c r="I63" s="43">
        <v>50</v>
      </c>
      <c r="J63" s="52">
        <v>381</v>
      </c>
      <c r="K63" s="46">
        <f>J63*I63</f>
        <v>19050</v>
      </c>
      <c r="L63" s="35" t="s">
        <v>176</v>
      </c>
      <c r="M63" s="35"/>
      <c r="N63" s="35"/>
      <c r="O63" s="35" t="s">
        <v>724</v>
      </c>
    </row>
    <row r="64" spans="1:15" ht="18.75">
      <c r="A64" s="35"/>
      <c r="B64" s="42"/>
      <c r="C64" s="198"/>
      <c r="D64" s="35"/>
      <c r="E64" s="35"/>
      <c r="F64" s="35"/>
      <c r="G64" s="43"/>
      <c r="H64" s="43"/>
      <c r="I64" s="43"/>
      <c r="J64" s="52"/>
      <c r="K64" s="46">
        <v>0</v>
      </c>
      <c r="L64" s="35"/>
      <c r="M64" s="35"/>
      <c r="N64" s="35"/>
      <c r="O64" s="35"/>
    </row>
    <row r="65" spans="1:15" ht="18.75">
      <c r="A65" s="35"/>
      <c r="B65" s="42"/>
      <c r="C65" s="198"/>
      <c r="D65" s="35"/>
      <c r="E65" s="35"/>
      <c r="F65" s="35"/>
      <c r="G65" s="43"/>
      <c r="H65" s="47">
        <f>H60+H61+H62+H63+H64</f>
        <v>52</v>
      </c>
      <c r="I65" s="47">
        <f>I60+I61+I62+I63+I64</f>
        <v>52</v>
      </c>
      <c r="J65" s="48"/>
      <c r="K65" s="48">
        <f>K60+K61+K62+K63+K64</f>
        <v>19489.12</v>
      </c>
      <c r="L65" s="35"/>
      <c r="M65" s="35"/>
      <c r="N65" s="35"/>
      <c r="O65" s="35"/>
    </row>
    <row r="66" spans="1:15" s="123" customFormat="1" ht="37.5">
      <c r="A66" s="118"/>
      <c r="B66" s="119">
        <v>8</v>
      </c>
      <c r="C66" s="183" t="s">
        <v>302</v>
      </c>
      <c r="D66" s="118" t="s">
        <v>488</v>
      </c>
      <c r="E66" s="118" t="s">
        <v>568</v>
      </c>
      <c r="F66" s="118" t="s">
        <v>108</v>
      </c>
      <c r="G66" s="120" t="s">
        <v>116</v>
      </c>
      <c r="H66" s="120">
        <v>30</v>
      </c>
      <c r="I66" s="120">
        <v>30</v>
      </c>
      <c r="J66" s="121">
        <v>212.3</v>
      </c>
      <c r="K66" s="122">
        <f t="shared" ref="K66:K69" si="8">I66*J66</f>
        <v>6369</v>
      </c>
      <c r="L66" s="118" t="s">
        <v>176</v>
      </c>
      <c r="M66" s="118"/>
      <c r="N66" s="118"/>
      <c r="O66" s="118" t="s">
        <v>489</v>
      </c>
    </row>
    <row r="67" spans="1:15" s="123" customFormat="1" ht="37.5">
      <c r="A67" s="118"/>
      <c r="B67" s="119">
        <v>8</v>
      </c>
      <c r="C67" s="183" t="s">
        <v>302</v>
      </c>
      <c r="D67" s="118" t="s">
        <v>488</v>
      </c>
      <c r="E67" s="118" t="s">
        <v>583</v>
      </c>
      <c r="F67" s="118" t="s">
        <v>108</v>
      </c>
      <c r="G67" s="120" t="s">
        <v>116</v>
      </c>
      <c r="H67" s="120">
        <v>7</v>
      </c>
      <c r="I67" s="120">
        <v>7</v>
      </c>
      <c r="J67" s="121">
        <v>212.3</v>
      </c>
      <c r="K67" s="122">
        <f t="shared" si="8"/>
        <v>1486.1000000000001</v>
      </c>
      <c r="L67" s="118" t="s">
        <v>176</v>
      </c>
      <c r="M67" s="118"/>
      <c r="N67" s="118"/>
      <c r="O67" s="118" t="s">
        <v>489</v>
      </c>
    </row>
    <row r="68" spans="1:15" s="179" customFormat="1" ht="18.75">
      <c r="A68" s="173"/>
      <c r="B68" s="177"/>
      <c r="C68" s="237"/>
      <c r="D68" s="173"/>
      <c r="E68" s="173"/>
      <c r="F68" s="173"/>
      <c r="G68" s="175"/>
      <c r="H68" s="175"/>
      <c r="I68" s="175"/>
      <c r="J68" s="176"/>
      <c r="K68" s="235">
        <f>J68*H68</f>
        <v>0</v>
      </c>
      <c r="L68" s="173"/>
      <c r="M68" s="173"/>
      <c r="N68" s="173"/>
      <c r="O68" s="173"/>
    </row>
    <row r="69" spans="1:15" ht="37.5">
      <c r="A69" s="35"/>
      <c r="B69" s="42">
        <v>8</v>
      </c>
      <c r="C69" s="198" t="s">
        <v>302</v>
      </c>
      <c r="D69" s="35" t="s">
        <v>488</v>
      </c>
      <c r="E69" s="35" t="s">
        <v>601</v>
      </c>
      <c r="F69" s="35" t="s">
        <v>108</v>
      </c>
      <c r="G69" s="43" t="s">
        <v>113</v>
      </c>
      <c r="H69" s="43">
        <v>40</v>
      </c>
      <c r="I69" s="43">
        <v>40</v>
      </c>
      <c r="J69" s="52">
        <v>381</v>
      </c>
      <c r="K69" s="46">
        <f t="shared" si="8"/>
        <v>15240</v>
      </c>
      <c r="L69" s="35" t="s">
        <v>176</v>
      </c>
      <c r="M69" s="35"/>
      <c r="N69" s="35"/>
      <c r="O69" s="35" t="s">
        <v>457</v>
      </c>
    </row>
    <row r="70" spans="1:15" ht="18.75">
      <c r="A70" s="35"/>
      <c r="B70" s="42"/>
      <c r="C70" s="198"/>
      <c r="D70" s="35"/>
      <c r="E70" s="35"/>
      <c r="F70" s="35"/>
      <c r="G70" s="43"/>
      <c r="H70" s="43"/>
      <c r="I70" s="43"/>
      <c r="J70" s="52"/>
      <c r="K70" s="46"/>
      <c r="L70" s="35"/>
      <c r="M70" s="35"/>
      <c r="N70" s="35"/>
      <c r="O70" s="35"/>
    </row>
    <row r="71" spans="1:15" ht="18.75">
      <c r="A71" s="35"/>
      <c r="B71" s="42"/>
      <c r="C71" s="198"/>
      <c r="D71" s="35"/>
      <c r="E71" s="35"/>
      <c r="F71" s="35"/>
      <c r="G71" s="43"/>
      <c r="H71" s="47">
        <f>H66+H67+H68+H69+H70</f>
        <v>77</v>
      </c>
      <c r="I71" s="47">
        <f>I66+I67+I68+I69+I70</f>
        <v>77</v>
      </c>
      <c r="J71" s="48"/>
      <c r="K71" s="48">
        <f>K66+K67+K68+K69+K70</f>
        <v>23095.1</v>
      </c>
      <c r="L71" s="35"/>
      <c r="M71" s="35"/>
      <c r="N71" s="35"/>
      <c r="O71" s="35"/>
    </row>
    <row r="72" spans="1:15" ht="37.5">
      <c r="A72" s="35"/>
      <c r="B72" s="42">
        <v>8</v>
      </c>
      <c r="C72" s="198" t="s">
        <v>308</v>
      </c>
      <c r="D72" s="35" t="s">
        <v>452</v>
      </c>
      <c r="E72" s="35" t="s">
        <v>602</v>
      </c>
      <c r="F72" s="35" t="s">
        <v>108</v>
      </c>
      <c r="G72" s="43" t="s">
        <v>172</v>
      </c>
      <c r="H72" s="42">
        <v>45</v>
      </c>
      <c r="I72" s="42">
        <v>45</v>
      </c>
      <c r="J72" s="54">
        <v>380</v>
      </c>
      <c r="K72" s="46">
        <f>I72*J72</f>
        <v>17100</v>
      </c>
      <c r="L72" s="35" t="s">
        <v>315</v>
      </c>
      <c r="M72" s="35"/>
      <c r="N72" s="35"/>
      <c r="O72" s="35" t="s">
        <v>742</v>
      </c>
    </row>
    <row r="73" spans="1:15" ht="18.75">
      <c r="A73" s="35"/>
      <c r="B73" s="42"/>
      <c r="C73" s="198"/>
      <c r="D73" s="35"/>
      <c r="E73" s="35"/>
      <c r="F73" s="35"/>
      <c r="G73" s="43"/>
      <c r="H73" s="42"/>
      <c r="I73" s="42"/>
      <c r="J73" s="54"/>
      <c r="K73" s="46">
        <f t="shared" ref="K73" si="9">I73*J73</f>
        <v>0</v>
      </c>
      <c r="L73" s="35"/>
      <c r="M73" s="35"/>
      <c r="N73" s="35"/>
      <c r="O73" s="35"/>
    </row>
    <row r="74" spans="1:15" s="123" customFormat="1" ht="37.5">
      <c r="A74" s="118"/>
      <c r="B74" s="119">
        <v>8</v>
      </c>
      <c r="C74" s="183" t="s">
        <v>308</v>
      </c>
      <c r="D74" s="118" t="s">
        <v>453</v>
      </c>
      <c r="E74" s="118" t="s">
        <v>571</v>
      </c>
      <c r="F74" s="118" t="s">
        <v>108</v>
      </c>
      <c r="G74" s="120" t="s">
        <v>116</v>
      </c>
      <c r="H74" s="119">
        <v>20</v>
      </c>
      <c r="I74" s="119">
        <v>20</v>
      </c>
      <c r="J74" s="124">
        <v>162.5</v>
      </c>
      <c r="K74" s="122">
        <f>I74*J74</f>
        <v>3250</v>
      </c>
      <c r="L74" s="118" t="s">
        <v>315</v>
      </c>
      <c r="M74" s="118"/>
      <c r="N74" s="118"/>
      <c r="O74" s="118" t="s">
        <v>491</v>
      </c>
    </row>
    <row r="75" spans="1:15" ht="18.75">
      <c r="A75" s="35"/>
      <c r="B75" s="42"/>
      <c r="C75" s="198"/>
      <c r="D75" s="35"/>
      <c r="E75" s="35"/>
      <c r="F75" s="35"/>
      <c r="G75" s="43"/>
      <c r="H75" s="42"/>
      <c r="I75" s="42"/>
      <c r="J75" s="54"/>
      <c r="K75" s="46">
        <f t="shared" ref="K75" si="10">I75*J75</f>
        <v>0</v>
      </c>
      <c r="L75" s="35"/>
      <c r="M75" s="35"/>
      <c r="N75" s="35"/>
      <c r="O75" s="35"/>
    </row>
    <row r="76" spans="1:15" ht="18.75">
      <c r="A76" s="35"/>
      <c r="B76" s="43"/>
      <c r="C76" s="198"/>
      <c r="D76" s="35"/>
      <c r="E76" s="35"/>
      <c r="F76" s="35"/>
      <c r="G76" s="43"/>
      <c r="H76" s="47">
        <f>H72+H73+H74+H75</f>
        <v>65</v>
      </c>
      <c r="I76" s="47">
        <f>I72+I73+I74+I75</f>
        <v>65</v>
      </c>
      <c r="J76" s="48"/>
      <c r="K76" s="48">
        <f>K72+K73+K74+K75</f>
        <v>20350</v>
      </c>
      <c r="L76" s="35"/>
      <c r="M76" s="35"/>
      <c r="N76" s="35"/>
      <c r="O76" s="35"/>
    </row>
    <row r="77" spans="1:15" s="179" customFormat="1" ht="18.75">
      <c r="A77" s="173"/>
      <c r="B77" s="177"/>
      <c r="C77" s="237"/>
      <c r="D77" s="173"/>
      <c r="E77" s="173"/>
      <c r="F77" s="173"/>
      <c r="G77" s="175"/>
      <c r="H77" s="177"/>
      <c r="I77" s="177"/>
      <c r="J77" s="236"/>
      <c r="K77" s="235">
        <f>J77*H77</f>
        <v>0</v>
      </c>
      <c r="L77" s="173"/>
      <c r="M77" s="173"/>
      <c r="N77" s="173"/>
      <c r="O77" s="173"/>
    </row>
    <row r="78" spans="1:15" s="179" customFormat="1" ht="18.75">
      <c r="A78" s="173"/>
      <c r="B78" s="177"/>
      <c r="C78" s="237"/>
      <c r="D78" s="173"/>
      <c r="E78" s="173"/>
      <c r="F78" s="173"/>
      <c r="G78" s="175"/>
      <c r="H78" s="177"/>
      <c r="I78" s="177"/>
      <c r="J78" s="236"/>
      <c r="K78" s="235">
        <f>J78*H78</f>
        <v>0</v>
      </c>
      <c r="L78" s="173"/>
      <c r="M78" s="173"/>
      <c r="N78" s="173"/>
      <c r="O78" s="173"/>
    </row>
    <row r="79" spans="1:15" ht="37.5">
      <c r="A79" s="35"/>
      <c r="B79" s="42">
        <v>8</v>
      </c>
      <c r="C79" s="198" t="s">
        <v>455</v>
      </c>
      <c r="D79" s="35" t="s">
        <v>456</v>
      </c>
      <c r="E79" s="35" t="s">
        <v>601</v>
      </c>
      <c r="F79" s="35" t="s">
        <v>108</v>
      </c>
      <c r="G79" s="43" t="s">
        <v>585</v>
      </c>
      <c r="H79" s="42">
        <v>42</v>
      </c>
      <c r="I79" s="42">
        <v>42</v>
      </c>
      <c r="J79" s="54">
        <v>405</v>
      </c>
      <c r="K79" s="46">
        <f t="shared" ref="K79" si="11">I79*J79</f>
        <v>17010</v>
      </c>
      <c r="L79" s="35" t="s">
        <v>176</v>
      </c>
      <c r="M79" s="35"/>
      <c r="N79" s="35"/>
      <c r="O79" s="35" t="s">
        <v>729</v>
      </c>
    </row>
    <row r="80" spans="1:15" ht="18.75">
      <c r="A80" s="35"/>
      <c r="B80" s="43"/>
      <c r="C80" s="198"/>
      <c r="D80" s="35"/>
      <c r="E80" s="35"/>
      <c r="F80" s="35"/>
      <c r="G80" s="43"/>
      <c r="H80" s="47">
        <f>H77+H78+H79</f>
        <v>42</v>
      </c>
      <c r="I80" s="47">
        <f>I77+I78+I79</f>
        <v>42</v>
      </c>
      <c r="J80" s="48"/>
      <c r="K80" s="48">
        <f>K77+K78+K79</f>
        <v>17010</v>
      </c>
      <c r="L80" s="35"/>
      <c r="M80" s="35"/>
      <c r="N80" s="35"/>
      <c r="O80" s="35"/>
    </row>
    <row r="81" spans="1:15" s="123" customFormat="1" ht="37.5">
      <c r="A81" s="118"/>
      <c r="B81" s="119">
        <v>8</v>
      </c>
      <c r="C81" s="183" t="s">
        <v>492</v>
      </c>
      <c r="D81" s="118" t="s">
        <v>493</v>
      </c>
      <c r="E81" s="118" t="s">
        <v>589</v>
      </c>
      <c r="F81" s="118" t="s">
        <v>108</v>
      </c>
      <c r="G81" s="120" t="s">
        <v>931</v>
      </c>
      <c r="H81" s="119">
        <v>24</v>
      </c>
      <c r="I81" s="119">
        <v>24</v>
      </c>
      <c r="J81" s="124">
        <v>200.01</v>
      </c>
      <c r="K81" s="122">
        <f>J81*I81</f>
        <v>4800.24</v>
      </c>
      <c r="L81" s="118" t="s">
        <v>16</v>
      </c>
      <c r="M81" s="118"/>
      <c r="N81" s="118"/>
      <c r="O81" s="118" t="s">
        <v>563</v>
      </c>
    </row>
    <row r="82" spans="1:15" s="123" customFormat="1" ht="37.5">
      <c r="A82" s="118"/>
      <c r="B82" s="119">
        <v>8</v>
      </c>
      <c r="C82" s="183" t="s">
        <v>492</v>
      </c>
      <c r="D82" s="118" t="s">
        <v>493</v>
      </c>
      <c r="E82" s="118" t="s">
        <v>581</v>
      </c>
      <c r="F82" s="118" t="s">
        <v>108</v>
      </c>
      <c r="G82" s="120" t="s">
        <v>116</v>
      </c>
      <c r="H82" s="119">
        <v>10</v>
      </c>
      <c r="I82" s="119">
        <v>10</v>
      </c>
      <c r="J82" s="124">
        <v>272.58</v>
      </c>
      <c r="K82" s="122">
        <f t="shared" ref="K82:K84" si="12">J82*I82</f>
        <v>2725.7999999999997</v>
      </c>
      <c r="L82" s="118" t="s">
        <v>16</v>
      </c>
      <c r="M82" s="118"/>
      <c r="N82" s="118"/>
      <c r="O82" s="118" t="s">
        <v>745</v>
      </c>
    </row>
    <row r="83" spans="1:15" s="179" customFormat="1" ht="18.75">
      <c r="A83" s="173"/>
      <c r="B83" s="177"/>
      <c r="C83" s="237"/>
      <c r="D83" s="173"/>
      <c r="E83" s="173"/>
      <c r="F83" s="173"/>
      <c r="G83" s="175"/>
      <c r="H83" s="177"/>
      <c r="I83" s="177"/>
      <c r="J83" s="236"/>
      <c r="K83" s="235">
        <f>J83*H83</f>
        <v>0</v>
      </c>
      <c r="L83" s="173"/>
      <c r="M83" s="173"/>
      <c r="N83" s="173"/>
      <c r="O83" s="173"/>
    </row>
    <row r="84" spans="1:15" ht="37.5">
      <c r="A84" s="35"/>
      <c r="B84" s="43">
        <v>8</v>
      </c>
      <c r="C84" s="198" t="s">
        <v>492</v>
      </c>
      <c r="D84" s="35" t="s">
        <v>493</v>
      </c>
      <c r="E84" s="35" t="s">
        <v>595</v>
      </c>
      <c r="F84" s="35" t="s">
        <v>108</v>
      </c>
      <c r="G84" s="43" t="s">
        <v>448</v>
      </c>
      <c r="H84" s="42">
        <v>65</v>
      </c>
      <c r="I84" s="42">
        <v>65</v>
      </c>
      <c r="J84" s="54">
        <v>415.14</v>
      </c>
      <c r="K84" s="46">
        <f t="shared" si="12"/>
        <v>26984.1</v>
      </c>
      <c r="L84" s="35" t="s">
        <v>16</v>
      </c>
      <c r="M84" s="35"/>
      <c r="N84" s="35"/>
      <c r="O84" s="35" t="s">
        <v>746</v>
      </c>
    </row>
    <row r="85" spans="1:15" ht="18.75">
      <c r="A85" s="35"/>
      <c r="B85" s="43"/>
      <c r="C85" s="198"/>
      <c r="D85" s="35"/>
      <c r="E85" s="35"/>
      <c r="F85" s="35"/>
      <c r="G85" s="43"/>
      <c r="H85" s="47">
        <f>H81+H82+H83+H84</f>
        <v>99</v>
      </c>
      <c r="I85" s="47">
        <f>I81+I82+I83+I84</f>
        <v>99</v>
      </c>
      <c r="J85" s="48"/>
      <c r="K85" s="48">
        <f>K81+K82+K83+K84</f>
        <v>34510.14</v>
      </c>
      <c r="L85" s="35"/>
      <c r="M85" s="35"/>
      <c r="N85" s="35"/>
      <c r="O85" s="35"/>
    </row>
    <row r="86" spans="1:15" s="123" customFormat="1" ht="56.25">
      <c r="A86" s="118"/>
      <c r="B86" s="119">
        <v>8</v>
      </c>
      <c r="C86" s="183" t="s">
        <v>309</v>
      </c>
      <c r="D86" s="118" t="s">
        <v>310</v>
      </c>
      <c r="E86" s="118" t="s">
        <v>321</v>
      </c>
      <c r="F86" s="118" t="s">
        <v>108</v>
      </c>
      <c r="G86" s="120" t="s">
        <v>116</v>
      </c>
      <c r="H86" s="119">
        <v>8</v>
      </c>
      <c r="I86" s="119">
        <v>8</v>
      </c>
      <c r="J86" s="124">
        <v>205.7</v>
      </c>
      <c r="K86" s="122">
        <f>J86*I86</f>
        <v>1645.6</v>
      </c>
      <c r="L86" s="118" t="s">
        <v>16</v>
      </c>
      <c r="M86" s="118"/>
      <c r="N86" s="118"/>
      <c r="O86" s="118" t="s">
        <v>470</v>
      </c>
    </row>
    <row r="87" spans="1:15" s="123" customFormat="1" ht="56.25">
      <c r="A87" s="118"/>
      <c r="B87" s="119">
        <v>8</v>
      </c>
      <c r="C87" s="183" t="s">
        <v>309</v>
      </c>
      <c r="D87" s="118" t="s">
        <v>310</v>
      </c>
      <c r="E87" s="118" t="s">
        <v>567</v>
      </c>
      <c r="F87" s="118" t="s">
        <v>108</v>
      </c>
      <c r="G87" s="120" t="s">
        <v>116</v>
      </c>
      <c r="H87" s="119">
        <v>15</v>
      </c>
      <c r="I87" s="119">
        <v>15</v>
      </c>
      <c r="J87" s="124">
        <v>205.7</v>
      </c>
      <c r="K87" s="122">
        <f>J87*I87</f>
        <v>3085.5</v>
      </c>
      <c r="L87" s="118" t="s">
        <v>16</v>
      </c>
      <c r="M87" s="118"/>
      <c r="N87" s="118"/>
      <c r="O87" s="118" t="s">
        <v>470</v>
      </c>
    </row>
    <row r="88" spans="1:15" ht="18.75">
      <c r="A88" s="35"/>
      <c r="B88" s="43"/>
      <c r="C88" s="198"/>
      <c r="D88" s="35"/>
      <c r="E88" s="35"/>
      <c r="F88" s="35"/>
      <c r="G88" s="43"/>
      <c r="H88" s="42"/>
      <c r="I88" s="42"/>
      <c r="J88" s="54"/>
      <c r="K88" s="46">
        <v>0</v>
      </c>
      <c r="L88" s="35"/>
      <c r="M88" s="35"/>
      <c r="N88" s="35"/>
      <c r="O88" s="35"/>
    </row>
    <row r="89" spans="1:15" ht="18.75">
      <c r="A89" s="35"/>
      <c r="B89" s="43"/>
      <c r="C89" s="198"/>
      <c r="D89" s="35"/>
      <c r="E89" s="35"/>
      <c r="F89" s="35"/>
      <c r="G89" s="43"/>
      <c r="H89" s="42"/>
      <c r="I89" s="42"/>
      <c r="J89" s="54"/>
      <c r="K89" s="46">
        <f t="shared" ref="K89" si="13">J89*I89</f>
        <v>0</v>
      </c>
      <c r="L89" s="35"/>
      <c r="M89" s="35"/>
      <c r="N89" s="35"/>
      <c r="O89" s="35"/>
    </row>
    <row r="90" spans="1:15" ht="18.75">
      <c r="A90" s="35"/>
      <c r="B90" s="43"/>
      <c r="C90" s="198"/>
      <c r="D90" s="35"/>
      <c r="E90" s="35"/>
      <c r="F90" s="35"/>
      <c r="G90" s="43"/>
      <c r="H90" s="47">
        <f>H86+H87+H88+H89</f>
        <v>23</v>
      </c>
      <c r="I90" s="47">
        <f>I86+I87+I88+I89</f>
        <v>23</v>
      </c>
      <c r="J90" s="48"/>
      <c r="K90" s="48">
        <f>K86+K87+K88+K89</f>
        <v>4731.1000000000004</v>
      </c>
      <c r="L90" s="35"/>
      <c r="M90" s="35"/>
      <c r="N90" s="35"/>
      <c r="O90" s="35"/>
    </row>
    <row r="91" spans="1:15" ht="37.5">
      <c r="A91" s="35"/>
      <c r="B91" s="43">
        <v>8.9</v>
      </c>
      <c r="C91" s="198" t="s">
        <v>891</v>
      </c>
      <c r="D91" s="35" t="s">
        <v>46</v>
      </c>
      <c r="E91" s="28" t="s">
        <v>867</v>
      </c>
      <c r="F91" s="35" t="s">
        <v>108</v>
      </c>
      <c r="G91" s="43" t="s">
        <v>932</v>
      </c>
      <c r="H91" s="42">
        <v>1</v>
      </c>
      <c r="I91" s="42">
        <v>1</v>
      </c>
      <c r="J91" s="54">
        <v>452.26</v>
      </c>
      <c r="K91" s="46">
        <f t="shared" ref="K91:K94" si="14">J91*I91</f>
        <v>452.26</v>
      </c>
      <c r="L91" s="35" t="s">
        <v>16</v>
      </c>
      <c r="M91" s="35"/>
      <c r="N91" s="35"/>
      <c r="O91" s="35" t="s">
        <v>892</v>
      </c>
    </row>
    <row r="92" spans="1:15" ht="18.75">
      <c r="A92" s="35"/>
      <c r="B92" s="43"/>
      <c r="C92" s="198"/>
      <c r="D92" s="35"/>
      <c r="E92" s="35"/>
      <c r="F92" s="35"/>
      <c r="G92" s="43"/>
      <c r="H92" s="42"/>
      <c r="I92" s="42"/>
      <c r="J92" s="54"/>
      <c r="K92" s="46">
        <f t="shared" si="14"/>
        <v>0</v>
      </c>
      <c r="L92" s="35"/>
      <c r="M92" s="35"/>
      <c r="N92" s="35"/>
      <c r="O92" s="35"/>
    </row>
    <row r="93" spans="1:15" ht="18.75">
      <c r="A93" s="35"/>
      <c r="B93" s="43"/>
      <c r="C93" s="198"/>
      <c r="D93" s="35"/>
      <c r="E93" s="35"/>
      <c r="F93" s="35"/>
      <c r="G93" s="43"/>
      <c r="H93" s="42"/>
      <c r="I93" s="42"/>
      <c r="J93" s="54"/>
      <c r="K93" s="46">
        <f t="shared" si="14"/>
        <v>0</v>
      </c>
      <c r="L93" s="35"/>
      <c r="M93" s="35"/>
      <c r="N93" s="35"/>
      <c r="O93" s="35"/>
    </row>
    <row r="94" spans="1:15" ht="18.75">
      <c r="A94" s="35"/>
      <c r="B94" s="43"/>
      <c r="C94" s="198"/>
      <c r="D94" s="35"/>
      <c r="E94" s="35"/>
      <c r="F94" s="35"/>
      <c r="G94" s="43"/>
      <c r="H94" s="42"/>
      <c r="I94" s="42"/>
      <c r="J94" s="54"/>
      <c r="K94" s="46">
        <f t="shared" si="14"/>
        <v>0</v>
      </c>
      <c r="L94" s="35"/>
      <c r="M94" s="35"/>
      <c r="N94" s="35"/>
      <c r="O94" s="35"/>
    </row>
    <row r="95" spans="1:15" ht="18.75">
      <c r="A95" s="35"/>
      <c r="B95" s="43"/>
      <c r="C95" s="198"/>
      <c r="D95" s="35"/>
      <c r="E95" s="35"/>
      <c r="F95" s="35"/>
      <c r="G95" s="43"/>
      <c r="H95" s="47">
        <f>SUM(H91:H94)</f>
        <v>1</v>
      </c>
      <c r="I95" s="47">
        <f>SUM(I91:I94)</f>
        <v>1</v>
      </c>
      <c r="J95" s="48"/>
      <c r="K95" s="48">
        <f>SUM(K91:K94)</f>
        <v>452.26</v>
      </c>
      <c r="L95" s="35"/>
      <c r="M95" s="35"/>
      <c r="N95" s="35"/>
      <c r="O95" s="35"/>
    </row>
    <row r="96" spans="1:15" ht="18.75">
      <c r="A96" s="35"/>
      <c r="B96" s="42">
        <v>8</v>
      </c>
      <c r="C96" s="198"/>
      <c r="D96" s="35"/>
      <c r="E96" s="35"/>
      <c r="F96" s="35"/>
      <c r="G96" s="43"/>
      <c r="H96" s="42"/>
      <c r="I96" s="42"/>
      <c r="J96" s="54"/>
      <c r="K96" s="46">
        <f>J96*I96</f>
        <v>0</v>
      </c>
      <c r="L96" s="35"/>
      <c r="M96" s="35"/>
      <c r="N96" s="35"/>
      <c r="O96" s="35"/>
    </row>
    <row r="97" spans="1:15" ht="18.75">
      <c r="A97" s="35"/>
      <c r="B97" s="43"/>
      <c r="C97" s="198"/>
      <c r="D97" s="35"/>
      <c r="E97" s="35"/>
      <c r="F97" s="35"/>
      <c r="G97" s="43"/>
      <c r="H97" s="42"/>
      <c r="I97" s="42"/>
      <c r="J97" s="54"/>
      <c r="K97" s="46">
        <f t="shared" ref="K97:K100" si="15">J97*I97</f>
        <v>0</v>
      </c>
      <c r="L97" s="35"/>
      <c r="M97" s="35"/>
      <c r="N97" s="35"/>
      <c r="O97" s="35"/>
    </row>
    <row r="98" spans="1:15" ht="18.75">
      <c r="A98" s="35"/>
      <c r="B98" s="43"/>
      <c r="C98" s="198"/>
      <c r="D98" s="35"/>
      <c r="E98" s="35"/>
      <c r="F98" s="35"/>
      <c r="G98" s="43"/>
      <c r="H98" s="42"/>
      <c r="I98" s="42"/>
      <c r="J98" s="54"/>
      <c r="K98" s="46">
        <f t="shared" si="15"/>
        <v>0</v>
      </c>
      <c r="L98" s="35"/>
      <c r="M98" s="35"/>
      <c r="N98" s="35"/>
      <c r="O98" s="35"/>
    </row>
    <row r="99" spans="1:15" ht="18.75">
      <c r="A99" s="35"/>
      <c r="B99" s="43"/>
      <c r="C99" s="198"/>
      <c r="D99" s="35"/>
      <c r="E99" s="35"/>
      <c r="F99" s="35"/>
      <c r="G99" s="43"/>
      <c r="H99" s="42"/>
      <c r="I99" s="42"/>
      <c r="J99" s="54"/>
      <c r="K99" s="46">
        <f t="shared" si="15"/>
        <v>0</v>
      </c>
      <c r="L99" s="35"/>
      <c r="M99" s="35"/>
      <c r="N99" s="35"/>
      <c r="O99" s="35"/>
    </row>
    <row r="100" spans="1:15" ht="18.75">
      <c r="A100" s="35"/>
      <c r="B100" s="43"/>
      <c r="C100" s="198"/>
      <c r="D100" s="35"/>
      <c r="E100" s="35"/>
      <c r="F100" s="35"/>
      <c r="G100" s="43"/>
      <c r="H100" s="42"/>
      <c r="I100" s="42"/>
      <c r="J100" s="54"/>
      <c r="K100" s="46">
        <f t="shared" si="15"/>
        <v>0</v>
      </c>
      <c r="L100" s="35"/>
      <c r="M100" s="35"/>
      <c r="N100" s="35"/>
      <c r="O100" s="35"/>
    </row>
    <row r="101" spans="1:15" ht="18.75">
      <c r="A101" s="35"/>
      <c r="B101" s="43"/>
      <c r="C101" s="198"/>
      <c r="D101" s="35"/>
      <c r="E101" s="35"/>
      <c r="F101" s="35"/>
      <c r="G101" s="43"/>
      <c r="H101" s="47">
        <f>SUM(H96:H100)</f>
        <v>0</v>
      </c>
      <c r="I101" s="47">
        <f>SUM(I96:I100)</f>
        <v>0</v>
      </c>
      <c r="J101" s="48"/>
      <c r="K101" s="48">
        <f>SUM(K96:K100)</f>
        <v>0</v>
      </c>
      <c r="L101" s="35"/>
      <c r="M101" s="35"/>
      <c r="N101" s="35"/>
      <c r="O101" s="35"/>
    </row>
    <row r="102" spans="1:15" ht="18.75">
      <c r="A102" s="35"/>
      <c r="B102" s="42">
        <v>8</v>
      </c>
      <c r="C102" s="198"/>
      <c r="D102" s="35"/>
      <c r="E102" s="35"/>
      <c r="F102" s="35"/>
      <c r="G102" s="43"/>
      <c r="H102" s="42"/>
      <c r="I102" s="42"/>
      <c r="J102" s="54"/>
      <c r="K102" s="46">
        <f>J102*I102</f>
        <v>0</v>
      </c>
      <c r="L102" s="35"/>
      <c r="M102" s="35"/>
      <c r="N102" s="35"/>
      <c r="O102" s="35"/>
    </row>
    <row r="103" spans="1:15" ht="18.75">
      <c r="A103" s="35"/>
      <c r="B103" s="43"/>
      <c r="C103" s="198"/>
      <c r="D103" s="35"/>
      <c r="E103" s="35"/>
      <c r="F103" s="35"/>
      <c r="G103" s="43"/>
      <c r="H103" s="42"/>
      <c r="I103" s="42"/>
      <c r="J103" s="54"/>
      <c r="K103" s="46">
        <f t="shared" ref="K103:K106" si="16">J103*I103</f>
        <v>0</v>
      </c>
      <c r="L103" s="35"/>
      <c r="M103" s="35"/>
      <c r="N103" s="35"/>
      <c r="O103" s="35"/>
    </row>
    <row r="104" spans="1:15" ht="18.75">
      <c r="A104" s="35"/>
      <c r="B104" s="43"/>
      <c r="C104" s="198"/>
      <c r="D104" s="35"/>
      <c r="E104" s="35"/>
      <c r="F104" s="35"/>
      <c r="G104" s="43"/>
      <c r="H104" s="42"/>
      <c r="I104" s="42"/>
      <c r="J104" s="54"/>
      <c r="K104" s="46">
        <f t="shared" si="16"/>
        <v>0</v>
      </c>
      <c r="L104" s="35"/>
      <c r="M104" s="35"/>
      <c r="N104" s="35"/>
      <c r="O104" s="35"/>
    </row>
    <row r="105" spans="1:15" ht="18.75">
      <c r="A105" s="35"/>
      <c r="B105" s="43"/>
      <c r="C105" s="198"/>
      <c r="D105" s="35"/>
      <c r="E105" s="35"/>
      <c r="F105" s="35"/>
      <c r="G105" s="43"/>
      <c r="H105" s="42"/>
      <c r="I105" s="42"/>
      <c r="J105" s="54"/>
      <c r="K105" s="46">
        <f t="shared" si="16"/>
        <v>0</v>
      </c>
      <c r="L105" s="35"/>
      <c r="M105" s="35"/>
      <c r="N105" s="35"/>
      <c r="O105" s="35"/>
    </row>
    <row r="106" spans="1:15" ht="18.75">
      <c r="A106" s="35"/>
      <c r="B106" s="43"/>
      <c r="C106" s="198"/>
      <c r="D106" s="35"/>
      <c r="E106" s="35"/>
      <c r="F106" s="35"/>
      <c r="G106" s="43"/>
      <c r="H106" s="42"/>
      <c r="I106" s="42"/>
      <c r="J106" s="54"/>
      <c r="K106" s="46">
        <f t="shared" si="16"/>
        <v>0</v>
      </c>
      <c r="L106" s="35"/>
      <c r="M106" s="35"/>
      <c r="N106" s="35"/>
      <c r="O106" s="35"/>
    </row>
    <row r="107" spans="1:15" ht="18.75">
      <c r="A107" s="35"/>
      <c r="B107" s="43"/>
      <c r="C107" s="198"/>
      <c r="D107" s="35"/>
      <c r="E107" s="35"/>
      <c r="F107" s="35"/>
      <c r="G107" s="43"/>
      <c r="H107" s="47">
        <f>SUM(H102:H106)</f>
        <v>0</v>
      </c>
      <c r="I107" s="47">
        <f>SUM(I102:I106)</f>
        <v>0</v>
      </c>
      <c r="J107" s="48"/>
      <c r="K107" s="48">
        <f>SUM(K102:K106)</f>
        <v>0</v>
      </c>
      <c r="L107" s="35"/>
      <c r="M107" s="35"/>
      <c r="N107" s="35"/>
      <c r="O107" s="35"/>
    </row>
    <row r="108" spans="1:15" ht="18.75">
      <c r="A108" s="35"/>
      <c r="B108" s="42">
        <v>7</v>
      </c>
      <c r="C108" s="198"/>
      <c r="D108" s="35"/>
      <c r="E108" s="35"/>
      <c r="F108" s="35"/>
      <c r="G108" s="43"/>
      <c r="H108" s="42"/>
      <c r="I108" s="42"/>
      <c r="J108" s="54"/>
      <c r="K108" s="46">
        <f>J108*I108</f>
        <v>0</v>
      </c>
      <c r="L108" s="35"/>
      <c r="M108" s="35"/>
      <c r="N108" s="35"/>
      <c r="O108" s="35"/>
    </row>
    <row r="109" spans="1:15" ht="18.75">
      <c r="A109" s="35"/>
      <c r="B109" s="43"/>
      <c r="C109" s="198"/>
      <c r="D109" s="35"/>
      <c r="E109" s="35"/>
      <c r="F109" s="35"/>
      <c r="G109" s="43"/>
      <c r="H109" s="42"/>
      <c r="I109" s="42"/>
      <c r="J109" s="54"/>
      <c r="K109" s="46">
        <f t="shared" ref="K109:K112" si="17">J109*I109</f>
        <v>0</v>
      </c>
      <c r="L109" s="35"/>
      <c r="M109" s="35"/>
      <c r="N109" s="35"/>
      <c r="O109" s="35"/>
    </row>
    <row r="110" spans="1:15" ht="18.75">
      <c r="A110" s="35"/>
      <c r="B110" s="43"/>
      <c r="C110" s="198"/>
      <c r="D110" s="35"/>
      <c r="E110" s="35"/>
      <c r="F110" s="35"/>
      <c r="G110" s="43"/>
      <c r="H110" s="42"/>
      <c r="I110" s="42"/>
      <c r="J110" s="54"/>
      <c r="K110" s="46">
        <f t="shared" si="17"/>
        <v>0</v>
      </c>
      <c r="L110" s="35"/>
      <c r="M110" s="35"/>
      <c r="N110" s="35"/>
      <c r="O110" s="35"/>
    </row>
    <row r="111" spans="1:15" ht="18.75">
      <c r="A111" s="35"/>
      <c r="B111" s="43"/>
      <c r="C111" s="198"/>
      <c r="D111" s="35"/>
      <c r="E111" s="35"/>
      <c r="F111" s="35"/>
      <c r="G111" s="43"/>
      <c r="H111" s="42"/>
      <c r="I111" s="42"/>
      <c r="J111" s="54"/>
      <c r="K111" s="46">
        <f t="shared" si="17"/>
        <v>0</v>
      </c>
      <c r="L111" s="35"/>
      <c r="M111" s="35"/>
      <c r="N111" s="35"/>
      <c r="O111" s="35"/>
    </row>
    <row r="112" spans="1:15" ht="18.75">
      <c r="A112" s="35"/>
      <c r="B112" s="43"/>
      <c r="C112" s="198"/>
      <c r="D112" s="35"/>
      <c r="E112" s="35"/>
      <c r="F112" s="35"/>
      <c r="G112" s="43"/>
      <c r="H112" s="42"/>
      <c r="I112" s="42"/>
      <c r="J112" s="54"/>
      <c r="K112" s="46">
        <f t="shared" si="17"/>
        <v>0</v>
      </c>
      <c r="L112" s="35"/>
      <c r="M112" s="35"/>
      <c r="N112" s="35"/>
      <c r="O112" s="35"/>
    </row>
    <row r="113" spans="1:15" ht="18.75">
      <c r="A113" s="35"/>
      <c r="B113" s="43"/>
      <c r="C113" s="198"/>
      <c r="D113" s="35"/>
      <c r="E113" s="35"/>
      <c r="F113" s="35"/>
      <c r="G113" s="43"/>
      <c r="H113" s="47">
        <f>SUM(H108:H112)</f>
        <v>0</v>
      </c>
      <c r="I113" s="47">
        <f>SUM(I108:I112)</f>
        <v>0</v>
      </c>
      <c r="J113" s="48"/>
      <c r="K113" s="48">
        <f>SUM(K108:K112)</f>
        <v>0</v>
      </c>
      <c r="L113" s="35"/>
      <c r="M113" s="35"/>
      <c r="N113" s="35"/>
      <c r="O113" s="35"/>
    </row>
    <row r="114" spans="1:15" ht="18.75">
      <c r="A114" s="100" t="s">
        <v>54</v>
      </c>
      <c r="B114" s="262" t="s">
        <v>57</v>
      </c>
      <c r="C114" s="262"/>
      <c r="D114" s="263" t="s">
        <v>56</v>
      </c>
      <c r="E114" s="264"/>
      <c r="F114" s="264"/>
      <c r="G114" s="265"/>
      <c r="H114" s="49">
        <f>H6+H12+H17+H21+H24+H35+H42+H50+H54+H59+H65+H71+H76+H80+H85+H90+H95+H101+H107+H113</f>
        <v>1223</v>
      </c>
      <c r="I114" s="49">
        <f>I6+I12+I17+I21+I24+I35+I42+I50+I54+I59+I65+I71+I76+I80+I85+I90+I95+I101+I107+I113</f>
        <v>1084</v>
      </c>
      <c r="J114" s="55"/>
      <c r="K114" s="50">
        <f>K6+K12+K17+K21+K24+K35+K42+K50+K54+K59+K65+K71+K76+K80+K85+K90+K95+K101+K107+K113</f>
        <v>441597.48</v>
      </c>
      <c r="L114" s="35"/>
      <c r="M114" s="39">
        <f>SUM(M2:M113)</f>
        <v>0</v>
      </c>
      <c r="N114" s="39">
        <f>SUM(N2:N113)</f>
        <v>0</v>
      </c>
      <c r="O114" s="35"/>
    </row>
  </sheetData>
  <autoFilter ref="A1:O236">
    <filterColumn colId="12" showButton="0"/>
  </autoFilter>
  <mergeCells count="3">
    <mergeCell ref="M1:N1"/>
    <mergeCell ref="B114:C114"/>
    <mergeCell ref="D114:G114"/>
  </mergeCells>
  <pageMargins left="0.7" right="0.7" top="0.75" bottom="0.75" header="0.3" footer="0.3"/>
  <ignoredErrors>
    <ignoredError sqref="K48 K50 K40 K42 K24 K45 K83 K90 K85 K95:K107 K68 K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O103"/>
  <sheetViews>
    <sheetView topLeftCell="D79" workbookViewId="0">
      <selection activeCell="H6" sqref="H6:H102"/>
    </sheetView>
  </sheetViews>
  <sheetFormatPr defaultRowHeight="15"/>
  <cols>
    <col min="1" max="1" width="9.28515625" customWidth="1"/>
    <col min="2" max="2" width="9.7109375" customWidth="1"/>
    <col min="3" max="3" width="30.5703125" style="196" customWidth="1"/>
    <col min="4" max="4" width="31" customWidth="1"/>
    <col min="5" max="5" width="17.7109375" customWidth="1"/>
    <col min="6" max="6" width="12.5703125" customWidth="1"/>
    <col min="7" max="7" width="16" customWidth="1"/>
    <col min="8" max="9" width="10.5703125" customWidth="1"/>
    <col min="10" max="10" width="9.42578125" customWidth="1"/>
    <col min="11" max="11" width="15.28515625" customWidth="1"/>
    <col min="12" max="12" width="17.28515625" customWidth="1"/>
    <col min="13" max="13" width="11.42578125" customWidth="1"/>
    <col min="14" max="14" width="11" customWidth="1"/>
    <col min="15" max="15" width="36.42578125" customWidth="1"/>
  </cols>
  <sheetData>
    <row r="1" spans="1:15" s="25" customFormat="1" ht="58.5" customHeight="1">
      <c r="A1" s="105" t="s">
        <v>0</v>
      </c>
      <c r="B1" s="41" t="s">
        <v>1</v>
      </c>
      <c r="C1" s="207" t="s">
        <v>2</v>
      </c>
      <c r="D1" s="105" t="s">
        <v>3</v>
      </c>
      <c r="E1" s="105" t="s">
        <v>4</v>
      </c>
      <c r="F1" s="105" t="s">
        <v>5</v>
      </c>
      <c r="G1" s="41" t="s">
        <v>944</v>
      </c>
      <c r="H1" s="41" t="s">
        <v>6</v>
      </c>
      <c r="I1" s="41" t="s">
        <v>7</v>
      </c>
      <c r="J1" s="51" t="s">
        <v>8</v>
      </c>
      <c r="K1" s="45" t="s">
        <v>9</v>
      </c>
      <c r="L1" s="105" t="s">
        <v>10</v>
      </c>
      <c r="M1" s="266" t="s">
        <v>11</v>
      </c>
      <c r="N1" s="266"/>
      <c r="O1" s="105" t="s">
        <v>12</v>
      </c>
    </row>
    <row r="2" spans="1:15" ht="37.5">
      <c r="A2" s="35"/>
      <c r="B2" s="42">
        <v>9</v>
      </c>
      <c r="C2" s="198" t="s">
        <v>165</v>
      </c>
      <c r="D2" s="26" t="s">
        <v>277</v>
      </c>
      <c r="E2" s="35" t="s">
        <v>597</v>
      </c>
      <c r="F2" s="35" t="s">
        <v>108</v>
      </c>
      <c r="G2" s="43" t="s">
        <v>119</v>
      </c>
      <c r="H2" s="43">
        <v>53</v>
      </c>
      <c r="I2" s="43">
        <v>53</v>
      </c>
      <c r="J2" s="52">
        <v>564.29999999999995</v>
      </c>
      <c r="K2" s="46">
        <f>J2*I2</f>
        <v>29907.899999999998</v>
      </c>
      <c r="L2" s="35" t="s">
        <v>16</v>
      </c>
      <c r="M2" s="35"/>
      <c r="N2" s="35"/>
      <c r="O2" s="35" t="s">
        <v>747</v>
      </c>
    </row>
    <row r="3" spans="1:15" ht="37.5">
      <c r="A3" s="35"/>
      <c r="B3" s="42">
        <v>9</v>
      </c>
      <c r="C3" s="198" t="s">
        <v>165</v>
      </c>
      <c r="D3" s="26" t="s">
        <v>277</v>
      </c>
      <c r="E3" s="35" t="s">
        <v>359</v>
      </c>
      <c r="F3" s="35" t="s">
        <v>108</v>
      </c>
      <c r="G3" s="43" t="s">
        <v>929</v>
      </c>
      <c r="H3" s="43">
        <v>7</v>
      </c>
      <c r="I3" s="43">
        <v>7</v>
      </c>
      <c r="J3" s="52">
        <v>564.29999999999995</v>
      </c>
      <c r="K3" s="46">
        <f>J3*I3</f>
        <v>3950.0999999999995</v>
      </c>
      <c r="L3" s="35" t="s">
        <v>16</v>
      </c>
      <c r="M3" s="35"/>
      <c r="N3" s="35"/>
      <c r="O3" s="35" t="s">
        <v>747</v>
      </c>
    </row>
    <row r="4" spans="1:15" s="137" customFormat="1" ht="37.5">
      <c r="A4" s="133"/>
      <c r="B4" s="119">
        <v>9</v>
      </c>
      <c r="C4" s="183" t="s">
        <v>165</v>
      </c>
      <c r="D4" s="134" t="s">
        <v>494</v>
      </c>
      <c r="E4" s="118" t="s">
        <v>192</v>
      </c>
      <c r="F4" s="118" t="s">
        <v>108</v>
      </c>
      <c r="G4" s="120" t="s">
        <v>116</v>
      </c>
      <c r="H4" s="135">
        <v>28</v>
      </c>
      <c r="I4" s="135">
        <v>28</v>
      </c>
      <c r="J4" s="136">
        <v>389</v>
      </c>
      <c r="K4" s="122">
        <f>J4*I4</f>
        <v>10892</v>
      </c>
      <c r="L4" s="133" t="s">
        <v>177</v>
      </c>
      <c r="M4" s="133"/>
      <c r="N4" s="133"/>
      <c r="O4" s="118" t="s">
        <v>249</v>
      </c>
    </row>
    <row r="5" spans="1:15" s="137" customFormat="1" ht="37.5">
      <c r="A5" s="133"/>
      <c r="B5" s="119">
        <v>9</v>
      </c>
      <c r="C5" s="183" t="s">
        <v>165</v>
      </c>
      <c r="D5" s="134" t="s">
        <v>494</v>
      </c>
      <c r="E5" s="118" t="s">
        <v>564</v>
      </c>
      <c r="F5" s="118" t="s">
        <v>108</v>
      </c>
      <c r="G5" s="120" t="s">
        <v>116</v>
      </c>
      <c r="H5" s="135">
        <v>15</v>
      </c>
      <c r="I5" s="135">
        <v>15</v>
      </c>
      <c r="J5" s="136">
        <v>389</v>
      </c>
      <c r="K5" s="122">
        <f>J5*I5</f>
        <v>5835</v>
      </c>
      <c r="L5" s="133" t="s">
        <v>177</v>
      </c>
      <c r="M5" s="133"/>
      <c r="N5" s="133"/>
      <c r="O5" s="118" t="s">
        <v>249</v>
      </c>
    </row>
    <row r="6" spans="1:15" ht="18.75">
      <c r="A6" s="35"/>
      <c r="B6" s="42"/>
      <c r="C6" s="198"/>
      <c r="D6" s="35"/>
      <c r="E6" s="35"/>
      <c r="F6" s="35"/>
      <c r="G6" s="43"/>
      <c r="H6" s="47">
        <f>H2+H3+H4+H5</f>
        <v>103</v>
      </c>
      <c r="I6" s="47">
        <f>I2+I3+I4+I5</f>
        <v>103</v>
      </c>
      <c r="J6" s="48"/>
      <c r="K6" s="48">
        <f>K2+K3+K4+K5</f>
        <v>50585</v>
      </c>
      <c r="L6" s="35"/>
      <c r="M6" s="35"/>
      <c r="N6" s="35"/>
      <c r="O6" s="35"/>
    </row>
    <row r="7" spans="1:15" s="179" customFormat="1" ht="18.75">
      <c r="A7" s="173"/>
      <c r="B7" s="177"/>
      <c r="C7" s="237"/>
      <c r="D7" s="174"/>
      <c r="E7" s="173"/>
      <c r="F7" s="173"/>
      <c r="G7" s="175"/>
      <c r="H7" s="175"/>
      <c r="I7" s="175"/>
      <c r="J7" s="176"/>
      <c r="K7" s="235">
        <f>J7*H7</f>
        <v>0</v>
      </c>
      <c r="L7" s="173"/>
      <c r="M7" s="173"/>
      <c r="N7" s="173"/>
      <c r="O7" s="173"/>
    </row>
    <row r="8" spans="1:15" ht="37.5">
      <c r="A8" s="35"/>
      <c r="B8" s="42">
        <v>9</v>
      </c>
      <c r="C8" s="198" t="s">
        <v>167</v>
      </c>
      <c r="D8" s="26" t="s">
        <v>363</v>
      </c>
      <c r="E8" s="35" t="s">
        <v>110</v>
      </c>
      <c r="F8" s="35" t="s">
        <v>108</v>
      </c>
      <c r="G8" s="43" t="s">
        <v>585</v>
      </c>
      <c r="H8" s="43">
        <v>14</v>
      </c>
      <c r="I8" s="43">
        <v>14</v>
      </c>
      <c r="J8" s="52">
        <v>540.54</v>
      </c>
      <c r="K8" s="46">
        <f>I8*J8</f>
        <v>7567.5599999999995</v>
      </c>
      <c r="L8" s="35" t="s">
        <v>16</v>
      </c>
      <c r="M8" s="35"/>
      <c r="N8" s="35"/>
      <c r="O8" s="35" t="s">
        <v>749</v>
      </c>
    </row>
    <row r="9" spans="1:15" ht="18.75">
      <c r="A9" s="35"/>
      <c r="B9" s="42"/>
      <c r="C9" s="198"/>
      <c r="D9" s="26"/>
      <c r="E9" s="35"/>
      <c r="F9" s="35"/>
      <c r="G9" s="43"/>
      <c r="H9" s="43"/>
      <c r="I9" s="43"/>
      <c r="J9" s="52"/>
      <c r="K9" s="46"/>
      <c r="L9" s="35"/>
      <c r="M9" s="35"/>
      <c r="N9" s="35"/>
      <c r="O9" s="35"/>
    </row>
    <row r="10" spans="1:15" ht="18.75">
      <c r="A10" s="35"/>
      <c r="B10" s="42"/>
      <c r="C10" s="198"/>
      <c r="D10" s="35"/>
      <c r="E10" s="35"/>
      <c r="F10" s="35"/>
      <c r="G10" s="43"/>
      <c r="H10" s="47">
        <f>H7+H8+H9</f>
        <v>14</v>
      </c>
      <c r="I10" s="47">
        <f>I7+I8+I9</f>
        <v>14</v>
      </c>
      <c r="J10" s="48"/>
      <c r="K10" s="48">
        <f>K7+K8+K9</f>
        <v>7567.5599999999995</v>
      </c>
      <c r="L10" s="35"/>
      <c r="M10" s="35"/>
      <c r="N10" s="35"/>
      <c r="O10" s="35"/>
    </row>
    <row r="11" spans="1:15" s="123" customFormat="1" ht="37.5">
      <c r="A11" s="118"/>
      <c r="B11" s="119">
        <v>9</v>
      </c>
      <c r="C11" s="183" t="s">
        <v>370</v>
      </c>
      <c r="D11" s="118" t="s">
        <v>251</v>
      </c>
      <c r="E11" s="118" t="s">
        <v>577</v>
      </c>
      <c r="F11" s="118" t="s">
        <v>108</v>
      </c>
      <c r="G11" s="120" t="s">
        <v>112</v>
      </c>
      <c r="H11" s="120">
        <v>30</v>
      </c>
      <c r="I11" s="120">
        <v>30</v>
      </c>
      <c r="J11" s="121">
        <v>477.95</v>
      </c>
      <c r="K11" s="122">
        <f t="shared" ref="K11:K12" si="0">I11*J11</f>
        <v>14338.5</v>
      </c>
      <c r="L11" s="118" t="s">
        <v>261</v>
      </c>
      <c r="M11" s="118"/>
      <c r="N11" s="118"/>
      <c r="O11" s="118" t="s">
        <v>774</v>
      </c>
    </row>
    <row r="12" spans="1:15" s="123" customFormat="1" ht="37.5">
      <c r="A12" s="118"/>
      <c r="B12" s="119">
        <v>9</v>
      </c>
      <c r="C12" s="183" t="s">
        <v>371</v>
      </c>
      <c r="D12" s="118" t="s">
        <v>251</v>
      </c>
      <c r="E12" s="118" t="s">
        <v>577</v>
      </c>
      <c r="F12" s="118" t="s">
        <v>108</v>
      </c>
      <c r="G12" s="120" t="s">
        <v>112</v>
      </c>
      <c r="H12" s="120">
        <v>30</v>
      </c>
      <c r="I12" s="120"/>
      <c r="J12" s="121"/>
      <c r="K12" s="122">
        <f t="shared" si="0"/>
        <v>0</v>
      </c>
      <c r="L12" s="118" t="s">
        <v>261</v>
      </c>
      <c r="M12" s="118"/>
      <c r="N12" s="118"/>
      <c r="O12" s="118" t="s">
        <v>775</v>
      </c>
    </row>
    <row r="13" spans="1:15" ht="56.25">
      <c r="A13" s="35"/>
      <c r="B13" s="42">
        <v>9</v>
      </c>
      <c r="C13" s="198" t="s">
        <v>74</v>
      </c>
      <c r="D13" s="35" t="s">
        <v>495</v>
      </c>
      <c r="E13" s="35" t="s">
        <v>597</v>
      </c>
      <c r="F13" s="35" t="s">
        <v>108</v>
      </c>
      <c r="G13" s="43" t="s">
        <v>119</v>
      </c>
      <c r="H13" s="43">
        <v>53</v>
      </c>
      <c r="I13" s="43">
        <v>53</v>
      </c>
      <c r="J13" s="52">
        <v>385</v>
      </c>
      <c r="K13" s="46">
        <f t="shared" ref="K13" si="1">I13*J13</f>
        <v>20405</v>
      </c>
      <c r="L13" s="35" t="s">
        <v>16</v>
      </c>
      <c r="M13" s="35"/>
      <c r="N13" s="35"/>
      <c r="O13" s="35" t="s">
        <v>750</v>
      </c>
    </row>
    <row r="14" spans="1:15" ht="56.25">
      <c r="A14" s="35"/>
      <c r="B14" s="42">
        <v>9</v>
      </c>
      <c r="C14" s="198" t="s">
        <v>74</v>
      </c>
      <c r="D14" s="35" t="s">
        <v>495</v>
      </c>
      <c r="E14" s="35" t="s">
        <v>359</v>
      </c>
      <c r="F14" s="35" t="s">
        <v>108</v>
      </c>
      <c r="G14" s="43" t="s">
        <v>119</v>
      </c>
      <c r="H14" s="43">
        <v>7</v>
      </c>
      <c r="I14" s="43">
        <v>7</v>
      </c>
      <c r="J14" s="52">
        <v>385</v>
      </c>
      <c r="K14" s="46">
        <f t="shared" ref="K14" si="2">I14*J14</f>
        <v>2695</v>
      </c>
      <c r="L14" s="35" t="s">
        <v>16</v>
      </c>
      <c r="M14" s="35"/>
      <c r="N14" s="35"/>
      <c r="O14" s="35" t="s">
        <v>751</v>
      </c>
    </row>
    <row r="15" spans="1:15" ht="18.75">
      <c r="A15" s="35"/>
      <c r="B15" s="42"/>
      <c r="C15" s="198"/>
      <c r="D15" s="35"/>
      <c r="E15" s="35"/>
      <c r="F15" s="35"/>
      <c r="G15" s="43"/>
      <c r="H15" s="43"/>
      <c r="I15" s="43"/>
      <c r="J15" s="52"/>
      <c r="K15" s="46"/>
      <c r="L15" s="35"/>
      <c r="M15" s="35"/>
      <c r="N15" s="35"/>
      <c r="O15" s="35"/>
    </row>
    <row r="16" spans="1:15" ht="18.75">
      <c r="A16" s="35"/>
      <c r="B16" s="42"/>
      <c r="C16" s="198"/>
      <c r="D16" s="35"/>
      <c r="E16" s="35"/>
      <c r="F16" s="35"/>
      <c r="G16" s="43"/>
      <c r="H16" s="47">
        <f>H11+H12+H13+H14+H15</f>
        <v>120</v>
      </c>
      <c r="I16" s="47">
        <f>I11+I12+I13+I14+I15</f>
        <v>90</v>
      </c>
      <c r="J16" s="48"/>
      <c r="K16" s="48">
        <f>K11+K12+K13+K14+K15</f>
        <v>37438.5</v>
      </c>
      <c r="L16" s="35"/>
      <c r="M16" s="35"/>
      <c r="N16" s="35"/>
      <c r="O16" s="35"/>
    </row>
    <row r="17" spans="1:15" s="179" customFormat="1" ht="18.75">
      <c r="A17" s="173"/>
      <c r="B17" s="177"/>
      <c r="C17" s="237"/>
      <c r="D17" s="173"/>
      <c r="E17" s="173"/>
      <c r="F17" s="173"/>
      <c r="G17" s="175"/>
      <c r="H17" s="175"/>
      <c r="I17" s="175"/>
      <c r="J17" s="176"/>
      <c r="K17" s="235">
        <f>J17*H17</f>
        <v>0</v>
      </c>
      <c r="L17" s="173"/>
      <c r="M17" s="173"/>
      <c r="N17" s="173"/>
      <c r="O17" s="173"/>
    </row>
    <row r="18" spans="1:15" ht="56.25">
      <c r="A18" s="35"/>
      <c r="B18" s="42">
        <v>9</v>
      </c>
      <c r="C18" s="35" t="s">
        <v>970</v>
      </c>
      <c r="D18" s="35" t="s">
        <v>972</v>
      </c>
      <c r="E18" s="35" t="s">
        <v>968</v>
      </c>
      <c r="F18" s="35" t="s">
        <v>108</v>
      </c>
      <c r="G18" s="43" t="s">
        <v>955</v>
      </c>
      <c r="H18" s="43">
        <v>2</v>
      </c>
      <c r="I18" s="43">
        <v>2</v>
      </c>
      <c r="J18" s="52">
        <v>728.75</v>
      </c>
      <c r="K18" s="46">
        <f>I18*J18</f>
        <v>1457.5</v>
      </c>
      <c r="L18" s="35" t="s">
        <v>16</v>
      </c>
      <c r="M18" s="35"/>
      <c r="N18" s="35"/>
      <c r="O18" s="35" t="s">
        <v>971</v>
      </c>
    </row>
    <row r="19" spans="1:15" ht="18.75">
      <c r="A19" s="35"/>
      <c r="B19" s="42"/>
      <c r="C19" s="198"/>
      <c r="D19" s="35"/>
      <c r="E19" s="35"/>
      <c r="F19" s="35"/>
      <c r="G19" s="43"/>
      <c r="H19" s="47">
        <f>H17+H18</f>
        <v>2</v>
      </c>
      <c r="I19" s="47">
        <f>I17+I18</f>
        <v>2</v>
      </c>
      <c r="J19" s="48"/>
      <c r="K19" s="48">
        <f>K17+K18</f>
        <v>1457.5</v>
      </c>
      <c r="L19" s="35"/>
      <c r="M19" s="35"/>
      <c r="N19" s="35"/>
      <c r="O19" s="35"/>
    </row>
    <row r="20" spans="1:15" s="123" customFormat="1" ht="37.5">
      <c r="A20" s="118"/>
      <c r="B20" s="119">
        <v>9</v>
      </c>
      <c r="C20" s="183" t="s">
        <v>266</v>
      </c>
      <c r="D20" s="118" t="s">
        <v>441</v>
      </c>
      <c r="E20" s="118" t="s">
        <v>321</v>
      </c>
      <c r="F20" s="118" t="s">
        <v>108</v>
      </c>
      <c r="G20" s="120" t="s">
        <v>116</v>
      </c>
      <c r="H20" s="120">
        <v>20</v>
      </c>
      <c r="I20" s="120">
        <v>20</v>
      </c>
      <c r="J20" s="121">
        <v>441.32</v>
      </c>
      <c r="K20" s="122">
        <f t="shared" ref="K20:K57" si="3">I20*J20</f>
        <v>8826.4</v>
      </c>
      <c r="L20" s="118" t="s">
        <v>16</v>
      </c>
      <c r="M20" s="118"/>
      <c r="N20" s="118"/>
      <c r="O20" s="118" t="s">
        <v>271</v>
      </c>
    </row>
    <row r="21" spans="1:15" s="123" customFormat="1" ht="37.5">
      <c r="A21" s="118"/>
      <c r="B21" s="119">
        <v>9</v>
      </c>
      <c r="C21" s="183" t="s">
        <v>267</v>
      </c>
      <c r="D21" s="118" t="s">
        <v>441</v>
      </c>
      <c r="E21" s="118" t="s">
        <v>321</v>
      </c>
      <c r="F21" s="118" t="s">
        <v>108</v>
      </c>
      <c r="G21" s="120" t="s">
        <v>116</v>
      </c>
      <c r="H21" s="120">
        <v>20</v>
      </c>
      <c r="I21" s="120"/>
      <c r="J21" s="121"/>
      <c r="K21" s="122">
        <f t="shared" si="3"/>
        <v>0</v>
      </c>
      <c r="L21" s="118" t="s">
        <v>16</v>
      </c>
      <c r="M21" s="118"/>
      <c r="N21" s="118"/>
      <c r="O21" s="118" t="s">
        <v>271</v>
      </c>
    </row>
    <row r="22" spans="1:15" s="123" customFormat="1" ht="37.5">
      <c r="A22" s="118"/>
      <c r="B22" s="119">
        <v>9</v>
      </c>
      <c r="C22" s="183" t="s">
        <v>266</v>
      </c>
      <c r="D22" s="118" t="s">
        <v>441</v>
      </c>
      <c r="E22" s="118" t="s">
        <v>848</v>
      </c>
      <c r="F22" s="118" t="s">
        <v>108</v>
      </c>
      <c r="G22" s="120" t="s">
        <v>116</v>
      </c>
      <c r="H22" s="120">
        <v>30</v>
      </c>
      <c r="I22" s="120">
        <v>30</v>
      </c>
      <c r="J22" s="121">
        <v>441.32</v>
      </c>
      <c r="K22" s="122">
        <f t="shared" si="3"/>
        <v>13239.6</v>
      </c>
      <c r="L22" s="118" t="s">
        <v>16</v>
      </c>
      <c r="M22" s="118"/>
      <c r="N22" s="118"/>
      <c r="O22" s="118" t="s">
        <v>271</v>
      </c>
    </row>
    <row r="23" spans="1:15" s="123" customFormat="1" ht="37.5">
      <c r="A23" s="118"/>
      <c r="B23" s="119">
        <v>9</v>
      </c>
      <c r="C23" s="183" t="s">
        <v>267</v>
      </c>
      <c r="D23" s="118" t="s">
        <v>441</v>
      </c>
      <c r="E23" s="118" t="s">
        <v>848</v>
      </c>
      <c r="F23" s="118" t="s">
        <v>108</v>
      </c>
      <c r="G23" s="120" t="s">
        <v>116</v>
      </c>
      <c r="H23" s="120">
        <v>30</v>
      </c>
      <c r="I23" s="120"/>
      <c r="J23" s="121"/>
      <c r="K23" s="122">
        <f t="shared" si="3"/>
        <v>0</v>
      </c>
      <c r="L23" s="118" t="s">
        <v>16</v>
      </c>
      <c r="M23" s="118"/>
      <c r="N23" s="118"/>
      <c r="O23" s="118" t="s">
        <v>271</v>
      </c>
    </row>
    <row r="24" spans="1:15" s="179" customFormat="1" ht="18.75">
      <c r="A24" s="173"/>
      <c r="B24" s="177"/>
      <c r="C24" s="237"/>
      <c r="D24" s="173"/>
      <c r="E24" s="173"/>
      <c r="F24" s="173"/>
      <c r="G24" s="175"/>
      <c r="H24" s="175"/>
      <c r="I24" s="175"/>
      <c r="J24" s="176"/>
      <c r="K24" s="235">
        <f>J24*H24</f>
        <v>0</v>
      </c>
      <c r="L24" s="173"/>
      <c r="M24" s="173"/>
      <c r="N24" s="173"/>
      <c r="O24" s="173"/>
    </row>
    <row r="25" spans="1:15" s="179" customFormat="1" ht="18.75">
      <c r="A25" s="173"/>
      <c r="B25" s="177"/>
      <c r="C25" s="237"/>
      <c r="D25" s="173"/>
      <c r="E25" s="173"/>
      <c r="F25" s="173"/>
      <c r="G25" s="175"/>
      <c r="H25" s="175"/>
      <c r="I25" s="175"/>
      <c r="J25" s="176"/>
      <c r="K25" s="235">
        <f>J25*H25</f>
        <v>0</v>
      </c>
      <c r="L25" s="173"/>
      <c r="M25" s="173"/>
      <c r="N25" s="173"/>
      <c r="O25" s="173"/>
    </row>
    <row r="26" spans="1:15" ht="56.25">
      <c r="A26" s="35"/>
      <c r="B26" s="42">
        <v>9</v>
      </c>
      <c r="C26" s="198" t="s">
        <v>266</v>
      </c>
      <c r="D26" s="35" t="s">
        <v>496</v>
      </c>
      <c r="E26" s="35" t="s">
        <v>596</v>
      </c>
      <c r="F26" s="35" t="s">
        <v>108</v>
      </c>
      <c r="G26" s="43" t="s">
        <v>119</v>
      </c>
      <c r="H26" s="43">
        <v>15</v>
      </c>
      <c r="I26" s="43">
        <v>15</v>
      </c>
      <c r="J26" s="52">
        <v>753.5</v>
      </c>
      <c r="K26" s="46">
        <f t="shared" si="3"/>
        <v>11302.5</v>
      </c>
      <c r="L26" s="35" t="s">
        <v>16</v>
      </c>
      <c r="M26" s="35"/>
      <c r="N26" s="35"/>
      <c r="O26" s="35" t="s">
        <v>753</v>
      </c>
    </row>
    <row r="27" spans="1:15" ht="56.25">
      <c r="A27" s="35"/>
      <c r="B27" s="42">
        <v>9</v>
      </c>
      <c r="C27" s="198" t="s">
        <v>267</v>
      </c>
      <c r="D27" s="35" t="s">
        <v>496</v>
      </c>
      <c r="E27" s="35" t="s">
        <v>596</v>
      </c>
      <c r="F27" s="35" t="s">
        <v>108</v>
      </c>
      <c r="G27" s="43" t="s">
        <v>119</v>
      </c>
      <c r="H27" s="43">
        <v>15</v>
      </c>
      <c r="I27" s="43"/>
      <c r="J27" s="52"/>
      <c r="K27" s="46">
        <f t="shared" si="3"/>
        <v>0</v>
      </c>
      <c r="L27" s="35" t="s">
        <v>16</v>
      </c>
      <c r="M27" s="35"/>
      <c r="N27" s="35"/>
      <c r="O27" s="35" t="s">
        <v>753</v>
      </c>
    </row>
    <row r="28" spans="1:15" ht="56.25">
      <c r="A28" s="35"/>
      <c r="B28" s="42">
        <v>9</v>
      </c>
      <c r="C28" s="198" t="s">
        <v>266</v>
      </c>
      <c r="D28" s="35" t="s">
        <v>496</v>
      </c>
      <c r="E28" s="35" t="s">
        <v>359</v>
      </c>
      <c r="F28" s="35" t="s">
        <v>108</v>
      </c>
      <c r="G28" s="43" t="s">
        <v>119</v>
      </c>
      <c r="H28" s="43">
        <v>45</v>
      </c>
      <c r="I28" s="43">
        <v>45</v>
      </c>
      <c r="J28" s="52">
        <v>753.5</v>
      </c>
      <c r="K28" s="46">
        <f t="shared" ref="K28:K29" si="4">I28*J28</f>
        <v>33907.5</v>
      </c>
      <c r="L28" s="35" t="s">
        <v>16</v>
      </c>
      <c r="M28" s="35"/>
      <c r="N28" s="35"/>
      <c r="O28" s="35" t="s">
        <v>753</v>
      </c>
    </row>
    <row r="29" spans="1:15" ht="56.25">
      <c r="A29" s="35"/>
      <c r="B29" s="42">
        <v>9</v>
      </c>
      <c r="C29" s="198" t="s">
        <v>267</v>
      </c>
      <c r="D29" s="35" t="s">
        <v>496</v>
      </c>
      <c r="E29" s="35" t="s">
        <v>359</v>
      </c>
      <c r="F29" s="35" t="s">
        <v>108</v>
      </c>
      <c r="G29" s="43" t="s">
        <v>119</v>
      </c>
      <c r="H29" s="43">
        <v>45</v>
      </c>
      <c r="I29" s="43"/>
      <c r="J29" s="52"/>
      <c r="K29" s="46">
        <f t="shared" si="4"/>
        <v>0</v>
      </c>
      <c r="L29" s="35" t="s">
        <v>16</v>
      </c>
      <c r="M29" s="35"/>
      <c r="N29" s="35"/>
      <c r="O29" s="35" t="s">
        <v>753</v>
      </c>
    </row>
    <row r="30" spans="1:15" ht="18.75">
      <c r="A30" s="35"/>
      <c r="B30" s="42"/>
      <c r="C30" s="198"/>
      <c r="D30" s="35"/>
      <c r="E30" s="35"/>
      <c r="F30" s="35"/>
      <c r="G30" s="43"/>
      <c r="H30" s="47">
        <f>H20+H21+H22+H23+H24+H25+H26+H27+H28+H29</f>
        <v>220</v>
      </c>
      <c r="I30" s="47">
        <f>I20+I21+I22+I23+I24+I25+I26+I27+I28+I29</f>
        <v>110</v>
      </c>
      <c r="J30" s="48"/>
      <c r="K30" s="48">
        <f>K20+K21+K22+K23+K24+K25+K26+K27+K28+K29</f>
        <v>67276</v>
      </c>
      <c r="L30" s="35"/>
      <c r="M30" s="35"/>
      <c r="N30" s="35"/>
      <c r="O30" s="35"/>
    </row>
    <row r="31" spans="1:15" s="179" customFormat="1" ht="18.75">
      <c r="A31" s="173"/>
      <c r="B31" s="177"/>
      <c r="C31" s="237"/>
      <c r="D31" s="173"/>
      <c r="E31" s="173"/>
      <c r="F31" s="173"/>
      <c r="G31" s="175"/>
      <c r="H31" s="175"/>
      <c r="I31" s="175"/>
      <c r="J31" s="176"/>
      <c r="K31" s="235">
        <f>J31*H31</f>
        <v>0</v>
      </c>
      <c r="L31" s="173"/>
      <c r="M31" s="173"/>
      <c r="N31" s="173"/>
      <c r="O31" s="173"/>
    </row>
    <row r="32" spans="1:15" ht="18.75">
      <c r="A32" s="35"/>
      <c r="B32" s="42"/>
      <c r="C32" s="198"/>
      <c r="D32" s="35"/>
      <c r="E32" s="35"/>
      <c r="F32" s="35"/>
      <c r="G32" s="43"/>
      <c r="H32" s="43"/>
      <c r="I32" s="43"/>
      <c r="J32" s="52"/>
      <c r="K32" s="46">
        <f t="shared" si="3"/>
        <v>0</v>
      </c>
      <c r="L32" s="35"/>
      <c r="M32" s="35"/>
      <c r="N32" s="35"/>
      <c r="O32" s="35"/>
    </row>
    <row r="33" spans="1:15" ht="18.75">
      <c r="A33" s="35"/>
      <c r="B33" s="42"/>
      <c r="C33" s="198"/>
      <c r="D33" s="35"/>
      <c r="E33" s="35"/>
      <c r="F33" s="35"/>
      <c r="G33" s="43"/>
      <c r="H33" s="43"/>
      <c r="I33" s="43"/>
      <c r="J33" s="52"/>
      <c r="K33" s="46">
        <f t="shared" si="3"/>
        <v>0</v>
      </c>
      <c r="L33" s="35"/>
      <c r="M33" s="35"/>
      <c r="N33" s="35"/>
      <c r="O33" s="35"/>
    </row>
    <row r="34" spans="1:15" ht="18.75">
      <c r="A34" s="35"/>
      <c r="B34" s="42"/>
      <c r="C34" s="198"/>
      <c r="D34" s="35"/>
      <c r="E34" s="35"/>
      <c r="F34" s="35"/>
      <c r="G34" s="43"/>
      <c r="H34" s="47">
        <f>H31+H32+H33</f>
        <v>0</v>
      </c>
      <c r="I34" s="47">
        <f>I31+I32+I33</f>
        <v>0</v>
      </c>
      <c r="J34" s="48"/>
      <c r="K34" s="48">
        <f>K31+K32+K33</f>
        <v>0</v>
      </c>
      <c r="L34" s="35"/>
      <c r="M34" s="35"/>
      <c r="N34" s="35"/>
      <c r="O34" s="35"/>
    </row>
    <row r="35" spans="1:15" s="123" customFormat="1" ht="75">
      <c r="A35" s="118"/>
      <c r="B35" s="119">
        <v>9</v>
      </c>
      <c r="C35" s="183" t="s">
        <v>443</v>
      </c>
      <c r="D35" s="138" t="s">
        <v>446</v>
      </c>
      <c r="E35" s="118" t="s">
        <v>572</v>
      </c>
      <c r="F35" s="118" t="s">
        <v>108</v>
      </c>
      <c r="G35" s="120" t="s">
        <v>173</v>
      </c>
      <c r="H35" s="120">
        <v>20</v>
      </c>
      <c r="I35" s="120">
        <v>20</v>
      </c>
      <c r="J35" s="121">
        <v>217.8</v>
      </c>
      <c r="K35" s="122">
        <f>I35*J35</f>
        <v>4356</v>
      </c>
      <c r="L35" s="118" t="s">
        <v>16</v>
      </c>
      <c r="M35" s="118"/>
      <c r="N35" s="118"/>
      <c r="O35" s="118" t="s">
        <v>498</v>
      </c>
    </row>
    <row r="36" spans="1:15" s="172" customFormat="1" ht="75">
      <c r="A36" s="35"/>
      <c r="B36" s="42">
        <v>9</v>
      </c>
      <c r="C36" s="198" t="s">
        <v>443</v>
      </c>
      <c r="D36" s="107" t="s">
        <v>446</v>
      </c>
      <c r="E36" s="35" t="s">
        <v>968</v>
      </c>
      <c r="F36" s="35" t="s">
        <v>108</v>
      </c>
      <c r="G36" s="43" t="s">
        <v>955</v>
      </c>
      <c r="H36" s="43">
        <v>17</v>
      </c>
      <c r="I36" s="43">
        <v>20</v>
      </c>
      <c r="J36" s="52">
        <v>794.2</v>
      </c>
      <c r="K36" s="46">
        <f t="shared" ref="K36:K40" si="5">I36*J36</f>
        <v>15884</v>
      </c>
      <c r="L36" s="35" t="s">
        <v>16</v>
      </c>
      <c r="M36" s="35"/>
      <c r="N36" s="35"/>
      <c r="O36" s="35" t="s">
        <v>969</v>
      </c>
    </row>
    <row r="37" spans="1:15" ht="75">
      <c r="A37" s="35"/>
      <c r="B37" s="42">
        <v>9</v>
      </c>
      <c r="C37" s="198" t="s">
        <v>443</v>
      </c>
      <c r="D37" s="107" t="s">
        <v>446</v>
      </c>
      <c r="E37" s="35" t="s">
        <v>596</v>
      </c>
      <c r="F37" s="35" t="s">
        <v>108</v>
      </c>
      <c r="G37" s="43" t="s">
        <v>119</v>
      </c>
      <c r="H37" s="43">
        <v>30</v>
      </c>
      <c r="I37" s="43">
        <v>30</v>
      </c>
      <c r="J37" s="52">
        <v>444.07</v>
      </c>
      <c r="K37" s="46">
        <f t="shared" si="5"/>
        <v>13322.1</v>
      </c>
      <c r="L37" s="35" t="s">
        <v>16</v>
      </c>
      <c r="M37" s="35"/>
      <c r="N37" s="35"/>
      <c r="O37" s="35" t="s">
        <v>969</v>
      </c>
    </row>
    <row r="38" spans="1:15" ht="75">
      <c r="A38" s="35"/>
      <c r="B38" s="42">
        <v>9</v>
      </c>
      <c r="C38" s="198" t="s">
        <v>443</v>
      </c>
      <c r="D38" s="107" t="s">
        <v>446</v>
      </c>
      <c r="E38" s="35" t="s">
        <v>359</v>
      </c>
      <c r="F38" s="35" t="s">
        <v>108</v>
      </c>
      <c r="G38" s="43" t="s">
        <v>119</v>
      </c>
      <c r="H38" s="43">
        <v>8</v>
      </c>
      <c r="I38" s="43">
        <v>8</v>
      </c>
      <c r="J38" s="52">
        <v>444.07</v>
      </c>
      <c r="K38" s="46">
        <f t="shared" si="5"/>
        <v>3552.56</v>
      </c>
      <c r="L38" s="35" t="s">
        <v>16</v>
      </c>
      <c r="M38" s="35"/>
      <c r="N38" s="35"/>
      <c r="O38" s="35" t="s">
        <v>969</v>
      </c>
    </row>
    <row r="39" spans="1:15" s="179" customFormat="1" ht="81.75" customHeight="1">
      <c r="A39" s="173"/>
      <c r="B39" s="177"/>
      <c r="C39" s="237"/>
      <c r="D39" s="173"/>
      <c r="E39" s="173"/>
      <c r="F39" s="173"/>
      <c r="G39" s="175"/>
      <c r="H39" s="175"/>
      <c r="I39" s="175"/>
      <c r="J39" s="176"/>
      <c r="K39" s="235">
        <f>J39*H39</f>
        <v>0</v>
      </c>
      <c r="L39" s="173"/>
      <c r="M39" s="173"/>
      <c r="N39" s="173"/>
      <c r="O39" s="173"/>
    </row>
    <row r="40" spans="1:15" ht="18.75">
      <c r="A40" s="35"/>
      <c r="B40" s="42"/>
      <c r="C40" s="198"/>
      <c r="D40" s="35"/>
      <c r="E40" s="35"/>
      <c r="F40" s="35"/>
      <c r="G40" s="43"/>
      <c r="H40" s="43"/>
      <c r="I40" s="43"/>
      <c r="J40" s="52"/>
      <c r="K40" s="46">
        <f t="shared" si="5"/>
        <v>0</v>
      </c>
      <c r="L40" s="35"/>
      <c r="M40" s="35"/>
      <c r="N40" s="35"/>
      <c r="O40" s="35"/>
    </row>
    <row r="41" spans="1:15" ht="18.75">
      <c r="A41" s="35"/>
      <c r="B41" s="42"/>
      <c r="C41" s="198"/>
      <c r="D41" s="35"/>
      <c r="E41" s="35"/>
      <c r="F41" s="35"/>
      <c r="G41" s="43"/>
      <c r="H41" s="47">
        <f>H35+H36+H37+H38+H39+H40</f>
        <v>75</v>
      </c>
      <c r="I41" s="47">
        <f>I35+I36+I37+I38+I39+I40</f>
        <v>78</v>
      </c>
      <c r="J41" s="48"/>
      <c r="K41" s="48">
        <f>K35+K36+K37+K38+K39+K40</f>
        <v>37114.659999999996</v>
      </c>
      <c r="L41" s="35"/>
      <c r="M41" s="35"/>
      <c r="N41" s="35"/>
      <c r="O41" s="35"/>
    </row>
    <row r="42" spans="1:15" s="123" customFormat="1" ht="37.5">
      <c r="A42" s="118"/>
      <c r="B42" s="119">
        <v>9</v>
      </c>
      <c r="C42" s="183" t="s">
        <v>499</v>
      </c>
      <c r="D42" s="118" t="s">
        <v>480</v>
      </c>
      <c r="E42" s="118" t="s">
        <v>582</v>
      </c>
      <c r="F42" s="118" t="s">
        <v>108</v>
      </c>
      <c r="G42" s="120" t="s">
        <v>116</v>
      </c>
      <c r="H42" s="120">
        <v>26</v>
      </c>
      <c r="I42" s="120">
        <v>26</v>
      </c>
      <c r="J42" s="121">
        <v>250</v>
      </c>
      <c r="K42" s="122">
        <f t="shared" ref="K42:K46" si="6">I42*J42</f>
        <v>6500</v>
      </c>
      <c r="L42" s="118" t="s">
        <v>295</v>
      </c>
      <c r="M42" s="118"/>
      <c r="N42" s="118"/>
      <c r="O42" s="118" t="s">
        <v>760</v>
      </c>
    </row>
    <row r="43" spans="1:15" s="123" customFormat="1" ht="37.5">
      <c r="A43" s="118"/>
      <c r="B43" s="119">
        <v>9</v>
      </c>
      <c r="C43" s="183" t="s">
        <v>499</v>
      </c>
      <c r="D43" s="118" t="s">
        <v>480</v>
      </c>
      <c r="E43" s="118" t="s">
        <v>428</v>
      </c>
      <c r="F43" s="118" t="s">
        <v>108</v>
      </c>
      <c r="G43" s="120" t="s">
        <v>116</v>
      </c>
      <c r="H43" s="120">
        <v>15</v>
      </c>
      <c r="I43" s="120">
        <v>15</v>
      </c>
      <c r="J43" s="121">
        <v>250</v>
      </c>
      <c r="K43" s="122">
        <f t="shared" si="6"/>
        <v>3750</v>
      </c>
      <c r="L43" s="118" t="s">
        <v>295</v>
      </c>
      <c r="M43" s="118"/>
      <c r="N43" s="118"/>
      <c r="O43" s="118" t="s">
        <v>759</v>
      </c>
    </row>
    <row r="44" spans="1:15" ht="37.5">
      <c r="A44" s="35"/>
      <c r="B44" s="42">
        <v>9</v>
      </c>
      <c r="C44" s="198" t="s">
        <v>499</v>
      </c>
      <c r="D44" s="35" t="s">
        <v>480</v>
      </c>
      <c r="E44" s="35" t="s">
        <v>594</v>
      </c>
      <c r="F44" s="35" t="s">
        <v>108</v>
      </c>
      <c r="G44" s="43" t="s">
        <v>113</v>
      </c>
      <c r="H44" s="43">
        <v>20</v>
      </c>
      <c r="I44" s="43">
        <v>20</v>
      </c>
      <c r="J44" s="52">
        <v>430</v>
      </c>
      <c r="K44" s="46">
        <f t="shared" si="6"/>
        <v>8600</v>
      </c>
      <c r="L44" s="35" t="s">
        <v>295</v>
      </c>
      <c r="M44" s="35"/>
      <c r="N44" s="35"/>
      <c r="O44" s="35" t="s">
        <v>739</v>
      </c>
    </row>
    <row r="45" spans="1:15" ht="56.25">
      <c r="A45" s="35"/>
      <c r="B45" s="42">
        <v>9</v>
      </c>
      <c r="C45" s="198" t="s">
        <v>500</v>
      </c>
      <c r="D45" s="35" t="s">
        <v>501</v>
      </c>
      <c r="E45" s="35" t="s">
        <v>598</v>
      </c>
      <c r="F45" s="35" t="s">
        <v>108</v>
      </c>
      <c r="G45" s="43" t="s">
        <v>119</v>
      </c>
      <c r="H45" s="43">
        <v>60</v>
      </c>
      <c r="I45" s="43">
        <v>60</v>
      </c>
      <c r="J45" s="52">
        <v>429</v>
      </c>
      <c r="K45" s="46">
        <f>J45*I45</f>
        <v>25740</v>
      </c>
      <c r="L45" s="35" t="s">
        <v>295</v>
      </c>
      <c r="M45" s="35"/>
      <c r="N45" s="35"/>
      <c r="O45" s="35" t="s">
        <v>761</v>
      </c>
    </row>
    <row r="46" spans="1:15" ht="18.75">
      <c r="A46" s="35"/>
      <c r="B46" s="42"/>
      <c r="C46" s="198"/>
      <c r="D46" s="35"/>
      <c r="E46" s="35"/>
      <c r="F46" s="35"/>
      <c r="G46" s="43"/>
      <c r="H46" s="43"/>
      <c r="I46" s="43"/>
      <c r="J46" s="52"/>
      <c r="K46" s="46">
        <f t="shared" si="6"/>
        <v>0</v>
      </c>
      <c r="L46" s="35"/>
      <c r="M46" s="35"/>
      <c r="N46" s="35"/>
      <c r="O46" s="35"/>
    </row>
    <row r="47" spans="1:15" ht="18.75">
      <c r="A47" s="35"/>
      <c r="B47" s="42"/>
      <c r="C47" s="198"/>
      <c r="D47" s="35"/>
      <c r="E47" s="35"/>
      <c r="F47" s="35"/>
      <c r="G47" s="43"/>
      <c r="H47" s="47">
        <f>H42+H43+H44+H45+H46</f>
        <v>121</v>
      </c>
      <c r="I47" s="47">
        <f>I42+I43+I44+I45+I46</f>
        <v>121</v>
      </c>
      <c r="J47" s="48"/>
      <c r="K47" s="48">
        <f>K42+K43+K44+K45+K46</f>
        <v>44590</v>
      </c>
      <c r="L47" s="35"/>
      <c r="M47" s="35"/>
      <c r="N47" s="35"/>
      <c r="O47" s="35"/>
    </row>
    <row r="48" spans="1:15" s="123" customFormat="1" ht="37.5">
      <c r="A48" s="118"/>
      <c r="B48" s="119">
        <v>9</v>
      </c>
      <c r="C48" s="183" t="s">
        <v>461</v>
      </c>
      <c r="D48" s="118" t="s">
        <v>504</v>
      </c>
      <c r="E48" s="118" t="s">
        <v>582</v>
      </c>
      <c r="F48" s="118" t="s">
        <v>108</v>
      </c>
      <c r="G48" s="120" t="s">
        <v>116</v>
      </c>
      <c r="H48" s="120">
        <v>10</v>
      </c>
      <c r="I48" s="120">
        <v>10</v>
      </c>
      <c r="J48" s="121">
        <v>250</v>
      </c>
      <c r="K48" s="122">
        <f t="shared" si="3"/>
        <v>2500</v>
      </c>
      <c r="L48" s="118" t="s">
        <v>295</v>
      </c>
      <c r="M48" s="118"/>
      <c r="N48" s="118"/>
      <c r="O48" s="118" t="s">
        <v>762</v>
      </c>
    </row>
    <row r="49" spans="1:15" s="123" customFormat="1" ht="37.5">
      <c r="A49" s="118"/>
      <c r="B49" s="119">
        <v>9</v>
      </c>
      <c r="C49" s="183" t="s">
        <v>462</v>
      </c>
      <c r="D49" s="118" t="s">
        <v>504</v>
      </c>
      <c r="E49" s="118" t="s">
        <v>428</v>
      </c>
      <c r="F49" s="118" t="s">
        <v>108</v>
      </c>
      <c r="G49" s="120" t="s">
        <v>116</v>
      </c>
      <c r="H49" s="120">
        <v>20</v>
      </c>
      <c r="I49" s="120">
        <v>20</v>
      </c>
      <c r="J49" s="121">
        <v>250</v>
      </c>
      <c r="K49" s="122">
        <f t="shared" si="3"/>
        <v>5000</v>
      </c>
      <c r="L49" s="118" t="s">
        <v>295</v>
      </c>
      <c r="M49" s="118"/>
      <c r="N49" s="118"/>
      <c r="O49" s="118" t="s">
        <v>759</v>
      </c>
    </row>
    <row r="50" spans="1:15" ht="37.5">
      <c r="A50" s="35"/>
      <c r="B50" s="42">
        <v>9</v>
      </c>
      <c r="C50" s="198" t="s">
        <v>502</v>
      </c>
      <c r="D50" s="35" t="s">
        <v>503</v>
      </c>
      <c r="E50" s="35" t="s">
        <v>598</v>
      </c>
      <c r="F50" s="35" t="s">
        <v>108</v>
      </c>
      <c r="G50" s="43" t="s">
        <v>119</v>
      </c>
      <c r="H50" s="43">
        <v>60</v>
      </c>
      <c r="I50" s="43">
        <v>60</v>
      </c>
      <c r="J50" s="52">
        <v>363</v>
      </c>
      <c r="K50" s="46">
        <f t="shared" si="3"/>
        <v>21780</v>
      </c>
      <c r="L50" s="35" t="s">
        <v>295</v>
      </c>
      <c r="M50" s="35"/>
      <c r="N50" s="35"/>
      <c r="O50" s="35" t="s">
        <v>722</v>
      </c>
    </row>
    <row r="51" spans="1:15" ht="75">
      <c r="A51" s="35" t="s">
        <v>146</v>
      </c>
      <c r="B51" s="42">
        <v>9</v>
      </c>
      <c r="C51" s="198" t="s">
        <v>882</v>
      </c>
      <c r="D51" s="35" t="s">
        <v>883</v>
      </c>
      <c r="E51" s="200" t="s">
        <v>867</v>
      </c>
      <c r="F51" s="35" t="s">
        <v>108</v>
      </c>
      <c r="G51" s="43" t="s">
        <v>806</v>
      </c>
      <c r="H51" s="43">
        <v>3</v>
      </c>
      <c r="I51" s="43">
        <v>3</v>
      </c>
      <c r="J51" s="52">
        <v>901.62</v>
      </c>
      <c r="K51" s="46">
        <v>2704.86</v>
      </c>
      <c r="L51" s="35" t="s">
        <v>16</v>
      </c>
      <c r="M51" s="35"/>
      <c r="N51" s="35"/>
      <c r="O51" s="35" t="s">
        <v>884</v>
      </c>
    </row>
    <row r="52" spans="1:15" ht="18.75">
      <c r="A52" s="35"/>
      <c r="B52" s="42"/>
      <c r="C52" s="198"/>
      <c r="D52" s="35"/>
      <c r="E52" s="35"/>
      <c r="F52" s="35"/>
      <c r="G52" s="43"/>
      <c r="H52" s="43"/>
      <c r="I52" s="43"/>
      <c r="J52" s="52"/>
      <c r="K52" s="46">
        <f>J52*H52</f>
        <v>0</v>
      </c>
      <c r="L52" s="35"/>
      <c r="M52" s="35"/>
      <c r="N52" s="35"/>
      <c r="O52" s="35"/>
    </row>
    <row r="53" spans="1:15" ht="18.75">
      <c r="A53" s="35"/>
      <c r="B53" s="42"/>
      <c r="C53" s="198"/>
      <c r="D53" s="35"/>
      <c r="E53" s="35"/>
      <c r="F53" s="35"/>
      <c r="G53" s="43"/>
      <c r="H53" s="47">
        <f>H48+H49+H50+H51+H52</f>
        <v>93</v>
      </c>
      <c r="I53" s="47">
        <f>I48+I49+I50+I51+I52</f>
        <v>93</v>
      </c>
      <c r="J53" s="48"/>
      <c r="K53" s="48">
        <f>K48+K49+K50+K51+K52</f>
        <v>31984.86</v>
      </c>
      <c r="L53" s="35"/>
      <c r="M53" s="35"/>
      <c r="N53" s="35"/>
      <c r="O53" s="35"/>
    </row>
    <row r="54" spans="1:15" s="123" customFormat="1" ht="37.5">
      <c r="A54" s="118"/>
      <c r="B54" s="119">
        <v>9</v>
      </c>
      <c r="C54" s="183" t="s">
        <v>287</v>
      </c>
      <c r="D54" s="118" t="s">
        <v>289</v>
      </c>
      <c r="E54" s="118" t="s">
        <v>582</v>
      </c>
      <c r="F54" s="118" t="s">
        <v>108</v>
      </c>
      <c r="G54" s="120" t="s">
        <v>116</v>
      </c>
      <c r="H54" s="120">
        <v>15</v>
      </c>
      <c r="I54" s="120">
        <v>15</v>
      </c>
      <c r="J54" s="121">
        <v>195</v>
      </c>
      <c r="K54" s="122">
        <f t="shared" si="3"/>
        <v>2925</v>
      </c>
      <c r="L54" s="118" t="s">
        <v>295</v>
      </c>
      <c r="M54" s="118"/>
      <c r="N54" s="118"/>
      <c r="O54" s="118" t="s">
        <v>763</v>
      </c>
    </row>
    <row r="55" spans="1:15" s="123" customFormat="1" ht="37.5">
      <c r="A55" s="118"/>
      <c r="B55" s="119">
        <v>9</v>
      </c>
      <c r="C55" s="183" t="s">
        <v>287</v>
      </c>
      <c r="D55" s="118" t="s">
        <v>289</v>
      </c>
      <c r="E55" s="118" t="s">
        <v>428</v>
      </c>
      <c r="F55" s="118" t="s">
        <v>108</v>
      </c>
      <c r="G55" s="120" t="s">
        <v>116</v>
      </c>
      <c r="H55" s="120">
        <v>15</v>
      </c>
      <c r="I55" s="120">
        <v>15</v>
      </c>
      <c r="J55" s="121">
        <v>195</v>
      </c>
      <c r="K55" s="122">
        <f t="shared" si="3"/>
        <v>2925</v>
      </c>
      <c r="L55" s="118" t="s">
        <v>295</v>
      </c>
      <c r="M55" s="118"/>
      <c r="N55" s="118"/>
      <c r="O55" s="118" t="s">
        <v>763</v>
      </c>
    </row>
    <row r="56" spans="1:15" ht="56.25">
      <c r="A56" s="35"/>
      <c r="B56" s="42">
        <v>9</v>
      </c>
      <c r="C56" s="198" t="s">
        <v>287</v>
      </c>
      <c r="D56" s="57" t="s">
        <v>505</v>
      </c>
      <c r="E56" s="35" t="s">
        <v>597</v>
      </c>
      <c r="F56" s="35" t="s">
        <v>108</v>
      </c>
      <c r="G56" s="43" t="s">
        <v>119</v>
      </c>
      <c r="H56" s="43">
        <v>53</v>
      </c>
      <c r="I56" s="43">
        <v>53</v>
      </c>
      <c r="J56" s="52">
        <v>442.75</v>
      </c>
      <c r="K56" s="46">
        <f t="shared" si="3"/>
        <v>23465.75</v>
      </c>
      <c r="L56" s="35" t="s">
        <v>295</v>
      </c>
      <c r="M56" s="35"/>
      <c r="N56" s="35"/>
      <c r="O56" s="35" t="s">
        <v>764</v>
      </c>
    </row>
    <row r="57" spans="1:15" ht="56.25">
      <c r="A57" s="35"/>
      <c r="B57" s="42">
        <v>9</v>
      </c>
      <c r="C57" s="198" t="s">
        <v>287</v>
      </c>
      <c r="D57" s="57" t="s">
        <v>505</v>
      </c>
      <c r="E57" s="35" t="s">
        <v>359</v>
      </c>
      <c r="F57" s="35" t="s">
        <v>108</v>
      </c>
      <c r="G57" s="43" t="s">
        <v>929</v>
      </c>
      <c r="H57" s="43">
        <v>7</v>
      </c>
      <c r="I57" s="43">
        <v>7</v>
      </c>
      <c r="J57" s="52">
        <v>442.75</v>
      </c>
      <c r="K57" s="46">
        <f t="shared" si="3"/>
        <v>3099.25</v>
      </c>
      <c r="L57" s="35" t="s">
        <v>295</v>
      </c>
      <c r="M57" s="35"/>
      <c r="N57" s="35"/>
      <c r="O57" s="35" t="s">
        <v>764</v>
      </c>
    </row>
    <row r="58" spans="1:15" ht="18.75">
      <c r="A58" s="35"/>
      <c r="B58" s="42"/>
      <c r="C58" s="198"/>
      <c r="D58" s="57"/>
      <c r="E58" s="35"/>
      <c r="F58" s="35"/>
      <c r="G58" s="43"/>
      <c r="H58" s="43"/>
      <c r="I58" s="43"/>
      <c r="J58" s="52"/>
      <c r="K58" s="46">
        <f>J58*H58</f>
        <v>0</v>
      </c>
      <c r="L58" s="35"/>
      <c r="M58" s="35"/>
      <c r="N58" s="35"/>
      <c r="O58" s="35"/>
    </row>
    <row r="59" spans="1:15" ht="18.75">
      <c r="A59" s="35"/>
      <c r="B59" s="42"/>
      <c r="C59" s="198"/>
      <c r="D59" s="35"/>
      <c r="E59" s="35"/>
      <c r="F59" s="35"/>
      <c r="G59" s="43"/>
      <c r="H59" s="47">
        <f>H54+H55+H56+H57+H58</f>
        <v>90</v>
      </c>
      <c r="I59" s="47">
        <f>I54+I55+I56+I57+I58</f>
        <v>90</v>
      </c>
      <c r="J59" s="48"/>
      <c r="K59" s="48">
        <f>K54+K55+K56+K57+K58</f>
        <v>32415</v>
      </c>
      <c r="L59" s="35"/>
      <c r="M59" s="35"/>
      <c r="N59" s="35"/>
      <c r="O59" s="35"/>
    </row>
    <row r="60" spans="1:15" s="123" customFormat="1" ht="37.5">
      <c r="A60" s="118"/>
      <c r="B60" s="119">
        <v>9</v>
      </c>
      <c r="C60" s="183" t="s">
        <v>405</v>
      </c>
      <c r="D60" s="118" t="s">
        <v>506</v>
      </c>
      <c r="E60" s="118" t="s">
        <v>599</v>
      </c>
      <c r="F60" s="118" t="s">
        <v>108</v>
      </c>
      <c r="G60" s="120" t="s">
        <v>931</v>
      </c>
      <c r="H60" s="120">
        <v>7</v>
      </c>
      <c r="I60" s="120">
        <v>7</v>
      </c>
      <c r="J60" s="121">
        <v>219.56</v>
      </c>
      <c r="K60" s="122">
        <f>J60*I60</f>
        <v>1536.92</v>
      </c>
      <c r="L60" s="118" t="s">
        <v>176</v>
      </c>
      <c r="M60" s="118"/>
      <c r="N60" s="118"/>
      <c r="O60" s="118" t="s">
        <v>305</v>
      </c>
    </row>
    <row r="61" spans="1:15" s="179" customFormat="1" ht="18.75">
      <c r="A61" s="173"/>
      <c r="B61" s="177"/>
      <c r="C61" s="237"/>
      <c r="D61" s="173"/>
      <c r="E61" s="173"/>
      <c r="F61" s="173"/>
      <c r="G61" s="175"/>
      <c r="H61" s="175"/>
      <c r="I61" s="175"/>
      <c r="J61" s="240"/>
      <c r="K61" s="235">
        <f>J61*H61</f>
        <v>0</v>
      </c>
      <c r="L61" s="173"/>
      <c r="M61" s="173"/>
      <c r="N61" s="173"/>
      <c r="O61" s="173"/>
    </row>
    <row r="62" spans="1:15" s="179" customFormat="1" ht="18.75">
      <c r="A62" s="173"/>
      <c r="B62" s="177"/>
      <c r="C62" s="237"/>
      <c r="D62" s="173"/>
      <c r="E62" s="173"/>
      <c r="F62" s="173"/>
      <c r="G62" s="175"/>
      <c r="H62" s="175"/>
      <c r="I62" s="175"/>
      <c r="J62" s="176"/>
      <c r="K62" s="235">
        <f>J62*H62</f>
        <v>0</v>
      </c>
      <c r="L62" s="173"/>
      <c r="M62" s="173"/>
      <c r="N62" s="173"/>
      <c r="O62" s="173"/>
    </row>
    <row r="63" spans="1:15" ht="75">
      <c r="A63" s="35" t="s">
        <v>21</v>
      </c>
      <c r="B63" s="42">
        <v>9</v>
      </c>
      <c r="C63" s="198" t="s">
        <v>473</v>
      </c>
      <c r="D63" s="35" t="s">
        <v>507</v>
      </c>
      <c r="E63" s="35" t="s">
        <v>110</v>
      </c>
      <c r="F63" s="35" t="s">
        <v>108</v>
      </c>
      <c r="G63" s="43" t="s">
        <v>585</v>
      </c>
      <c r="H63" s="43">
        <v>5</v>
      </c>
      <c r="I63" s="43">
        <v>5</v>
      </c>
      <c r="J63" s="52">
        <v>497.31</v>
      </c>
      <c r="K63" s="46">
        <f t="shared" ref="K63" si="7">I63*J63</f>
        <v>2486.5500000000002</v>
      </c>
      <c r="L63" s="35" t="s">
        <v>16</v>
      </c>
      <c r="M63" s="35"/>
      <c r="N63" s="35"/>
      <c r="O63" s="35" t="s">
        <v>765</v>
      </c>
    </row>
    <row r="64" spans="1:15" ht="18.75">
      <c r="A64" s="35"/>
      <c r="B64" s="42"/>
      <c r="C64" s="198"/>
      <c r="D64" s="35"/>
      <c r="E64" s="35"/>
      <c r="F64" s="35"/>
      <c r="G64" s="43"/>
      <c r="H64" s="47">
        <f>H60+H61+H62+H63</f>
        <v>12</v>
      </c>
      <c r="I64" s="47">
        <f>I60+I61+I62+I63</f>
        <v>12</v>
      </c>
      <c r="J64" s="48"/>
      <c r="K64" s="48">
        <f>K60+K61+K62+K63</f>
        <v>4023.4700000000003</v>
      </c>
      <c r="L64" s="35"/>
      <c r="M64" s="35"/>
      <c r="N64" s="35"/>
      <c r="O64" s="35"/>
    </row>
    <row r="65" spans="1:15" s="123" customFormat="1" ht="37.5">
      <c r="A65" s="118"/>
      <c r="B65" s="119">
        <v>9</v>
      </c>
      <c r="C65" s="183" t="s">
        <v>302</v>
      </c>
      <c r="D65" s="118" t="s">
        <v>508</v>
      </c>
      <c r="E65" s="118" t="s">
        <v>568</v>
      </c>
      <c r="F65" s="118" t="s">
        <v>108</v>
      </c>
      <c r="G65" s="120" t="s">
        <v>116</v>
      </c>
      <c r="H65" s="120">
        <v>30</v>
      </c>
      <c r="I65" s="120">
        <v>30</v>
      </c>
      <c r="J65" s="121">
        <v>212.3</v>
      </c>
      <c r="K65" s="122">
        <f t="shared" ref="K65:K66" si="8">I65*J65</f>
        <v>6369</v>
      </c>
      <c r="L65" s="118" t="s">
        <v>176</v>
      </c>
      <c r="M65" s="118"/>
      <c r="N65" s="118"/>
      <c r="O65" s="118" t="s">
        <v>766</v>
      </c>
    </row>
    <row r="66" spans="1:15" s="123" customFormat="1" ht="37.5">
      <c r="A66" s="118"/>
      <c r="B66" s="119">
        <v>9</v>
      </c>
      <c r="C66" s="183" t="s">
        <v>302</v>
      </c>
      <c r="D66" s="118" t="s">
        <v>508</v>
      </c>
      <c r="E66" s="118" t="s">
        <v>583</v>
      </c>
      <c r="F66" s="118" t="s">
        <v>108</v>
      </c>
      <c r="G66" s="120" t="s">
        <v>116</v>
      </c>
      <c r="H66" s="120">
        <v>16</v>
      </c>
      <c r="I66" s="120">
        <v>16</v>
      </c>
      <c r="J66" s="121">
        <v>212.3</v>
      </c>
      <c r="K66" s="122">
        <f t="shared" si="8"/>
        <v>3396.8</v>
      </c>
      <c r="L66" s="118" t="s">
        <v>176</v>
      </c>
      <c r="M66" s="118"/>
      <c r="N66" s="118"/>
      <c r="O66" s="118" t="s">
        <v>766</v>
      </c>
    </row>
    <row r="67" spans="1:15" s="179" customFormat="1" ht="18.75">
      <c r="A67" s="173"/>
      <c r="B67" s="177"/>
      <c r="C67" s="237"/>
      <c r="D67" s="173"/>
      <c r="E67" s="173"/>
      <c r="F67" s="173"/>
      <c r="G67" s="175"/>
      <c r="H67" s="175"/>
      <c r="I67" s="175"/>
      <c r="J67" s="176"/>
      <c r="K67" s="235">
        <f>J67*H67</f>
        <v>0</v>
      </c>
      <c r="L67" s="173"/>
      <c r="M67" s="173"/>
      <c r="N67" s="173"/>
      <c r="O67" s="173"/>
    </row>
    <row r="68" spans="1:15" s="179" customFormat="1" ht="18.75">
      <c r="A68" s="173"/>
      <c r="B68" s="177"/>
      <c r="C68" s="237"/>
      <c r="D68" s="173"/>
      <c r="E68" s="173"/>
      <c r="F68" s="173"/>
      <c r="G68" s="175"/>
      <c r="H68" s="175"/>
      <c r="I68" s="175"/>
      <c r="J68" s="176"/>
      <c r="K68" s="235">
        <f>J68*H68</f>
        <v>0</v>
      </c>
      <c r="L68" s="173"/>
      <c r="M68" s="173"/>
      <c r="N68" s="173"/>
      <c r="O68" s="173"/>
    </row>
    <row r="69" spans="1:15" ht="18.75">
      <c r="A69" s="35"/>
      <c r="B69" s="42"/>
      <c r="C69" s="198"/>
      <c r="D69" s="35"/>
      <c r="E69" s="35"/>
      <c r="F69" s="35"/>
      <c r="G69" s="43"/>
      <c r="H69" s="43"/>
      <c r="I69" s="43"/>
      <c r="J69" s="52"/>
      <c r="K69" s="46">
        <f>J69*H69</f>
        <v>0</v>
      </c>
      <c r="L69" s="35"/>
      <c r="M69" s="35"/>
      <c r="N69" s="35"/>
      <c r="O69" s="35"/>
    </row>
    <row r="70" spans="1:15" ht="18.75">
      <c r="A70" s="35"/>
      <c r="B70" s="42"/>
      <c r="C70" s="198"/>
      <c r="D70" s="35"/>
      <c r="E70" s="35"/>
      <c r="F70" s="35"/>
      <c r="G70" s="43"/>
      <c r="H70" s="47">
        <f>H65+H66+H67+H68+H69</f>
        <v>46</v>
      </c>
      <c r="I70" s="47">
        <f>I65+I66+I67+I68+I69</f>
        <v>46</v>
      </c>
      <c r="J70" s="48"/>
      <c r="K70" s="48">
        <f>K65+K66+K67+K68+K69</f>
        <v>9765.7999999999993</v>
      </c>
      <c r="L70" s="35"/>
      <c r="M70" s="35"/>
      <c r="N70" s="35"/>
      <c r="O70" s="35"/>
    </row>
    <row r="71" spans="1:15" s="123" customFormat="1" ht="37.5">
      <c r="A71" s="118"/>
      <c r="B71" s="119">
        <v>9</v>
      </c>
      <c r="C71" s="183" t="s">
        <v>308</v>
      </c>
      <c r="D71" s="118" t="s">
        <v>453</v>
      </c>
      <c r="E71" s="118" t="s">
        <v>571</v>
      </c>
      <c r="F71" s="118" t="s">
        <v>108</v>
      </c>
      <c r="G71" s="120" t="s">
        <v>116</v>
      </c>
      <c r="H71" s="119">
        <v>20</v>
      </c>
      <c r="I71" s="119">
        <v>20</v>
      </c>
      <c r="J71" s="124">
        <v>187.5</v>
      </c>
      <c r="K71" s="122">
        <f>I71*J71</f>
        <v>3750</v>
      </c>
      <c r="L71" s="118" t="s">
        <v>315</v>
      </c>
      <c r="M71" s="118"/>
      <c r="N71" s="118"/>
      <c r="O71" s="118" t="s">
        <v>769</v>
      </c>
    </row>
    <row r="72" spans="1:15" s="123" customFormat="1" ht="37.5">
      <c r="A72" s="118"/>
      <c r="B72" s="119">
        <v>9</v>
      </c>
      <c r="C72" s="183" t="s">
        <v>308</v>
      </c>
      <c r="D72" s="118" t="s">
        <v>453</v>
      </c>
      <c r="E72" s="118" t="s">
        <v>576</v>
      </c>
      <c r="F72" s="118" t="s">
        <v>108</v>
      </c>
      <c r="G72" s="120" t="s">
        <v>116</v>
      </c>
      <c r="H72" s="119">
        <v>5</v>
      </c>
      <c r="I72" s="119">
        <v>5</v>
      </c>
      <c r="J72" s="124">
        <v>187.5</v>
      </c>
      <c r="K72" s="122">
        <f>I72*J72</f>
        <v>937.5</v>
      </c>
      <c r="L72" s="118" t="s">
        <v>315</v>
      </c>
      <c r="M72" s="118"/>
      <c r="N72" s="118"/>
      <c r="O72" s="118" t="s">
        <v>769</v>
      </c>
    </row>
    <row r="73" spans="1:15" ht="37.5">
      <c r="A73" s="35"/>
      <c r="B73" s="42">
        <v>9</v>
      </c>
      <c r="C73" s="198" t="s">
        <v>308</v>
      </c>
      <c r="D73" s="35" t="s">
        <v>453</v>
      </c>
      <c r="E73" s="35" t="s">
        <v>593</v>
      </c>
      <c r="F73" s="35" t="s">
        <v>108</v>
      </c>
      <c r="G73" s="43" t="s">
        <v>172</v>
      </c>
      <c r="H73" s="42">
        <v>15</v>
      </c>
      <c r="I73" s="42">
        <v>15</v>
      </c>
      <c r="J73" s="54">
        <v>380</v>
      </c>
      <c r="K73" s="46">
        <f>I73*J73</f>
        <v>5700</v>
      </c>
      <c r="L73" s="35" t="s">
        <v>315</v>
      </c>
      <c r="M73" s="35"/>
      <c r="N73" s="35"/>
      <c r="O73" s="35" t="s">
        <v>969</v>
      </c>
    </row>
    <row r="74" spans="1:15" ht="37.5">
      <c r="A74" s="35"/>
      <c r="B74" s="42">
        <v>9</v>
      </c>
      <c r="C74" s="198" t="s">
        <v>308</v>
      </c>
      <c r="D74" s="35" t="s">
        <v>973</v>
      </c>
      <c r="E74" s="35" t="s">
        <v>968</v>
      </c>
      <c r="F74" s="35" t="s">
        <v>108</v>
      </c>
      <c r="G74" s="43" t="s">
        <v>955</v>
      </c>
      <c r="H74" s="42">
        <v>20</v>
      </c>
      <c r="I74" s="42">
        <v>20</v>
      </c>
      <c r="J74" s="54">
        <v>952.05</v>
      </c>
      <c r="K74" s="46">
        <f>J74*H74</f>
        <v>19041</v>
      </c>
      <c r="L74" s="35" t="s">
        <v>16</v>
      </c>
      <c r="M74" s="35"/>
      <c r="N74" s="35"/>
      <c r="O74" s="35" t="s">
        <v>971</v>
      </c>
    </row>
    <row r="75" spans="1:15" ht="18.75">
      <c r="A75" s="35"/>
      <c r="B75" s="43"/>
      <c r="C75" s="198"/>
      <c r="D75" s="35"/>
      <c r="E75" s="35"/>
      <c r="F75" s="35"/>
      <c r="G75" s="43"/>
      <c r="H75" s="47">
        <f>H71+H72+H73+H74</f>
        <v>60</v>
      </c>
      <c r="I75" s="47">
        <f>I71+I72+I73+I74</f>
        <v>60</v>
      </c>
      <c r="J75" s="48"/>
      <c r="K75" s="48">
        <f>K71+K72+K73+K74</f>
        <v>29428.5</v>
      </c>
      <c r="L75" s="35"/>
      <c r="M75" s="35"/>
      <c r="N75" s="35"/>
      <c r="O75" s="35"/>
    </row>
    <row r="76" spans="1:15" ht="56.25">
      <c r="A76" s="35"/>
      <c r="B76" s="42">
        <v>9</v>
      </c>
      <c r="C76" s="198" t="s">
        <v>455</v>
      </c>
      <c r="D76" s="35" t="s">
        <v>826</v>
      </c>
      <c r="E76" s="35" t="s">
        <v>968</v>
      </c>
      <c r="F76" s="35" t="s">
        <v>108</v>
      </c>
      <c r="G76" s="43" t="s">
        <v>955</v>
      </c>
      <c r="H76" s="42">
        <v>20</v>
      </c>
      <c r="I76" s="42">
        <v>20</v>
      </c>
      <c r="J76" s="54">
        <v>722.15</v>
      </c>
      <c r="K76" s="46">
        <f>J76*I76</f>
        <v>14443</v>
      </c>
      <c r="L76" s="35" t="s">
        <v>16</v>
      </c>
      <c r="M76" s="35"/>
      <c r="N76" s="35"/>
      <c r="O76" s="35" t="s">
        <v>969</v>
      </c>
    </row>
    <row r="77" spans="1:15" ht="56.25">
      <c r="A77" s="35"/>
      <c r="B77" s="42">
        <v>9</v>
      </c>
      <c r="C77" s="198" t="s">
        <v>455</v>
      </c>
      <c r="D77" s="35" t="s">
        <v>826</v>
      </c>
      <c r="E77" s="35" t="s">
        <v>836</v>
      </c>
      <c r="F77" s="35" t="s">
        <v>108</v>
      </c>
      <c r="G77" s="43" t="s">
        <v>827</v>
      </c>
      <c r="H77" s="42">
        <v>15</v>
      </c>
      <c r="I77" s="42">
        <v>15</v>
      </c>
      <c r="J77" s="54">
        <v>445.94</v>
      </c>
      <c r="K77" s="46">
        <f>J77*I77</f>
        <v>6689.1</v>
      </c>
      <c r="L77" s="35" t="s">
        <v>16</v>
      </c>
      <c r="M77" s="35"/>
      <c r="N77" s="35"/>
      <c r="O77" s="35" t="s">
        <v>969</v>
      </c>
    </row>
    <row r="78" spans="1:15" ht="56.25">
      <c r="A78" s="35"/>
      <c r="B78" s="42">
        <v>9</v>
      </c>
      <c r="C78" s="198" t="s">
        <v>455</v>
      </c>
      <c r="D78" s="35" t="s">
        <v>826</v>
      </c>
      <c r="E78" s="28" t="s">
        <v>867</v>
      </c>
      <c r="F78" s="35" t="s">
        <v>108</v>
      </c>
      <c r="G78" s="43" t="s">
        <v>827</v>
      </c>
      <c r="H78" s="42">
        <v>7</v>
      </c>
      <c r="I78" s="42">
        <v>7</v>
      </c>
      <c r="J78" s="54">
        <v>543.32000000000005</v>
      </c>
      <c r="K78" s="46">
        <f>J78*I78</f>
        <v>3803.2400000000002</v>
      </c>
      <c r="L78" s="35" t="s">
        <v>16</v>
      </c>
      <c r="M78" s="35"/>
      <c r="N78" s="35"/>
      <c r="O78" s="35" t="s">
        <v>969</v>
      </c>
    </row>
    <row r="79" spans="1:15" ht="18.75">
      <c r="A79" s="35"/>
      <c r="B79" s="43"/>
      <c r="C79" s="198"/>
      <c r="D79" s="35"/>
      <c r="E79" s="35"/>
      <c r="F79" s="35"/>
      <c r="G79" s="43"/>
      <c r="H79" s="47">
        <f>H76+H77+H78</f>
        <v>42</v>
      </c>
      <c r="I79" s="47">
        <f>I76+I77+I78</f>
        <v>42</v>
      </c>
      <c r="J79" s="48"/>
      <c r="K79" s="48">
        <f>K76+K77+K78</f>
        <v>24935.34</v>
      </c>
      <c r="L79" s="35"/>
      <c r="M79" s="35"/>
      <c r="N79" s="35"/>
      <c r="O79" s="35"/>
    </row>
    <row r="80" spans="1:15" s="123" customFormat="1" ht="37.5">
      <c r="A80" s="118"/>
      <c r="B80" s="119">
        <v>9</v>
      </c>
      <c r="C80" s="183" t="s">
        <v>588</v>
      </c>
      <c r="D80" s="118" t="s">
        <v>493</v>
      </c>
      <c r="E80" s="118" t="s">
        <v>321</v>
      </c>
      <c r="F80" s="118" t="s">
        <v>108</v>
      </c>
      <c r="G80" s="120" t="s">
        <v>116</v>
      </c>
      <c r="H80" s="119">
        <v>10</v>
      </c>
      <c r="I80" s="119">
        <v>10</v>
      </c>
      <c r="J80" s="124">
        <v>272.58</v>
      </c>
      <c r="K80" s="122">
        <f>J80*I80</f>
        <v>2725.7999999999997</v>
      </c>
      <c r="L80" s="118" t="s">
        <v>16</v>
      </c>
      <c r="M80" s="118"/>
      <c r="N80" s="118"/>
      <c r="O80" s="118" t="s">
        <v>771</v>
      </c>
    </row>
    <row r="81" spans="1:15" s="179" customFormat="1" ht="18.75">
      <c r="A81" s="173"/>
      <c r="B81" s="177"/>
      <c r="C81" s="237"/>
      <c r="D81" s="173"/>
      <c r="E81" s="173"/>
      <c r="F81" s="173"/>
      <c r="G81" s="175"/>
      <c r="H81" s="177"/>
      <c r="I81" s="177"/>
      <c r="J81" s="236"/>
      <c r="K81" s="235">
        <f>J81*H81</f>
        <v>0</v>
      </c>
      <c r="L81" s="173"/>
      <c r="M81" s="173"/>
      <c r="N81" s="173"/>
      <c r="O81" s="173"/>
    </row>
    <row r="82" spans="1:15" ht="37.5">
      <c r="A82" s="35"/>
      <c r="B82" s="42">
        <v>9</v>
      </c>
      <c r="C82" s="198" t="s">
        <v>588</v>
      </c>
      <c r="D82" s="35" t="s">
        <v>493</v>
      </c>
      <c r="E82" s="35" t="s">
        <v>596</v>
      </c>
      <c r="F82" s="35" t="s">
        <v>108</v>
      </c>
      <c r="G82" s="43" t="s">
        <v>119</v>
      </c>
      <c r="H82" s="42">
        <v>53</v>
      </c>
      <c r="I82" s="42">
        <v>53</v>
      </c>
      <c r="J82" s="54">
        <v>435.93</v>
      </c>
      <c r="K82" s="46">
        <f t="shared" ref="K82:K83" si="9">J82*I82</f>
        <v>23104.29</v>
      </c>
      <c r="L82" s="35" t="s">
        <v>16</v>
      </c>
      <c r="M82" s="35"/>
      <c r="N82" s="35"/>
      <c r="O82" s="35" t="s">
        <v>772</v>
      </c>
    </row>
    <row r="83" spans="1:15" ht="37.5">
      <c r="A83" s="35"/>
      <c r="B83" s="42">
        <v>9</v>
      </c>
      <c r="C83" s="198" t="s">
        <v>588</v>
      </c>
      <c r="D83" s="35" t="s">
        <v>493</v>
      </c>
      <c r="E83" s="35" t="s">
        <v>359</v>
      </c>
      <c r="F83" s="35" t="s">
        <v>108</v>
      </c>
      <c r="G83" s="43" t="s">
        <v>119</v>
      </c>
      <c r="H83" s="42">
        <v>7</v>
      </c>
      <c r="I83" s="42">
        <v>7</v>
      </c>
      <c r="J83" s="54">
        <v>435.93</v>
      </c>
      <c r="K83" s="46">
        <f t="shared" si="9"/>
        <v>3051.51</v>
      </c>
      <c r="L83" s="35" t="s">
        <v>16</v>
      </c>
      <c r="M83" s="35"/>
      <c r="N83" s="35"/>
      <c r="O83" s="35" t="s">
        <v>772</v>
      </c>
    </row>
    <row r="84" spans="1:15" ht="18.75">
      <c r="A84" s="35"/>
      <c r="B84" s="43"/>
      <c r="C84" s="198"/>
      <c r="D84" s="35"/>
      <c r="E84" s="35"/>
      <c r="F84" s="35"/>
      <c r="G84" s="43"/>
      <c r="H84" s="42"/>
      <c r="I84" s="42"/>
      <c r="J84" s="54"/>
      <c r="K84" s="46">
        <f t="shared" ref="K84" si="10">J84*I84</f>
        <v>0</v>
      </c>
      <c r="L84" s="35"/>
      <c r="M84" s="35"/>
      <c r="N84" s="35"/>
      <c r="O84" s="35"/>
    </row>
    <row r="85" spans="1:15" ht="18.75">
      <c r="A85" s="35"/>
      <c r="B85" s="43"/>
      <c r="C85" s="198"/>
      <c r="D85" s="35"/>
      <c r="E85" s="35"/>
      <c r="F85" s="35"/>
      <c r="G85" s="43"/>
      <c r="H85" s="47">
        <f>H80+H81+H82+H83+H84</f>
        <v>70</v>
      </c>
      <c r="I85" s="47">
        <f>I80+I81+I82+I83+I84</f>
        <v>70</v>
      </c>
      <c r="J85" s="48"/>
      <c r="K85" s="48">
        <f>K80+K81+K82+K83+K84</f>
        <v>28881.599999999999</v>
      </c>
      <c r="L85" s="35"/>
      <c r="M85" s="35"/>
      <c r="N85" s="35"/>
      <c r="O85" s="35"/>
    </row>
    <row r="86" spans="1:15" s="123" customFormat="1" ht="37.5">
      <c r="A86" s="118"/>
      <c r="B86" s="119">
        <v>9</v>
      </c>
      <c r="C86" s="183" t="s">
        <v>309</v>
      </c>
      <c r="D86" s="118" t="s">
        <v>310</v>
      </c>
      <c r="E86" s="118" t="s">
        <v>321</v>
      </c>
      <c r="F86" s="118" t="s">
        <v>108</v>
      </c>
      <c r="G86" s="120" t="s">
        <v>116</v>
      </c>
      <c r="H86" s="119">
        <v>10</v>
      </c>
      <c r="I86" s="119">
        <v>10</v>
      </c>
      <c r="J86" s="124">
        <v>205.7</v>
      </c>
      <c r="K86" s="122">
        <f>J86*I86</f>
        <v>2057</v>
      </c>
      <c r="L86" s="118" t="s">
        <v>16</v>
      </c>
      <c r="M86" s="118"/>
      <c r="N86" s="118"/>
      <c r="O86" s="118" t="s">
        <v>773</v>
      </c>
    </row>
    <row r="87" spans="1:15" s="123" customFormat="1" ht="37.5">
      <c r="A87" s="118"/>
      <c r="B87" s="119">
        <v>9</v>
      </c>
      <c r="C87" s="183" t="s">
        <v>309</v>
      </c>
      <c r="D87" s="118" t="s">
        <v>310</v>
      </c>
      <c r="E87" s="118" t="s">
        <v>567</v>
      </c>
      <c r="F87" s="118" t="s">
        <v>108</v>
      </c>
      <c r="G87" s="120" t="s">
        <v>116</v>
      </c>
      <c r="H87" s="119">
        <v>18</v>
      </c>
      <c r="I87" s="119">
        <v>18</v>
      </c>
      <c r="J87" s="124">
        <v>205.7</v>
      </c>
      <c r="K87" s="122">
        <f>J87*I87</f>
        <v>3702.6</v>
      </c>
      <c r="L87" s="118" t="s">
        <v>16</v>
      </c>
      <c r="M87" s="118"/>
      <c r="N87" s="118"/>
      <c r="O87" s="118" t="s">
        <v>773</v>
      </c>
    </row>
    <row r="88" spans="1:15" ht="18.75">
      <c r="A88" s="35"/>
      <c r="B88" s="43"/>
      <c r="C88" s="198"/>
      <c r="D88" s="35"/>
      <c r="E88" s="35"/>
      <c r="F88" s="35"/>
      <c r="G88" s="43"/>
      <c r="H88" s="42"/>
      <c r="I88" s="42"/>
      <c r="J88" s="54"/>
      <c r="K88" s="46">
        <v>0</v>
      </c>
      <c r="L88" s="35"/>
      <c r="M88" s="35"/>
      <c r="N88" s="35"/>
      <c r="O88" s="35"/>
    </row>
    <row r="89" spans="1:15" ht="18.75">
      <c r="A89" s="35"/>
      <c r="B89" s="43"/>
      <c r="C89" s="198"/>
      <c r="D89" s="35"/>
      <c r="E89" s="35"/>
      <c r="F89" s="35"/>
      <c r="G89" s="43"/>
      <c r="H89" s="42"/>
      <c r="I89" s="42"/>
      <c r="J89" s="54"/>
      <c r="K89" s="46">
        <f t="shared" ref="K89" si="11">J89*I89</f>
        <v>0</v>
      </c>
      <c r="L89" s="35"/>
      <c r="M89" s="35"/>
      <c r="N89" s="35"/>
      <c r="O89" s="35"/>
    </row>
    <row r="90" spans="1:15" ht="18.75">
      <c r="A90" s="35"/>
      <c r="B90" s="43"/>
      <c r="C90" s="198"/>
      <c r="D90" s="35"/>
      <c r="E90" s="35"/>
      <c r="F90" s="35"/>
      <c r="G90" s="43"/>
      <c r="H90" s="47">
        <f>H86+H87+H88+H89</f>
        <v>28</v>
      </c>
      <c r="I90" s="47">
        <f>I86+I87+I88+I89</f>
        <v>28</v>
      </c>
      <c r="J90" s="48"/>
      <c r="K90" s="48">
        <f>K86+K87+K88+K89</f>
        <v>5759.6</v>
      </c>
      <c r="L90" s="35"/>
      <c r="M90" s="35"/>
      <c r="N90" s="35"/>
      <c r="O90" s="35"/>
    </row>
    <row r="91" spans="1:15" ht="18.75">
      <c r="A91" s="35"/>
      <c r="B91" s="42">
        <v>9</v>
      </c>
      <c r="C91" s="198"/>
      <c r="D91" s="35"/>
      <c r="E91" s="35"/>
      <c r="F91" s="35"/>
      <c r="G91" s="43"/>
      <c r="H91" s="42"/>
      <c r="I91" s="42"/>
      <c r="J91" s="54"/>
      <c r="K91" s="46">
        <f>J91*I91</f>
        <v>0</v>
      </c>
      <c r="L91" s="35"/>
      <c r="M91" s="35"/>
      <c r="N91" s="35"/>
      <c r="O91" s="35"/>
    </row>
    <row r="92" spans="1:15" ht="18.75">
      <c r="A92" s="35"/>
      <c r="B92" s="43"/>
      <c r="C92" s="198"/>
      <c r="D92" s="35"/>
      <c r="E92" s="35"/>
      <c r="F92" s="35"/>
      <c r="G92" s="43"/>
      <c r="H92" s="42"/>
      <c r="I92" s="42"/>
      <c r="J92" s="54"/>
      <c r="K92" s="46">
        <f t="shared" ref="K92:K95" si="12">J92*I92</f>
        <v>0</v>
      </c>
      <c r="L92" s="35"/>
      <c r="M92" s="35"/>
      <c r="N92" s="35"/>
      <c r="O92" s="35"/>
    </row>
    <row r="93" spans="1:15" ht="18.75">
      <c r="A93" s="35"/>
      <c r="B93" s="43"/>
      <c r="C93" s="198"/>
      <c r="D93" s="35"/>
      <c r="E93" s="35"/>
      <c r="F93" s="35"/>
      <c r="G93" s="43"/>
      <c r="H93" s="42"/>
      <c r="I93" s="42"/>
      <c r="J93" s="54"/>
      <c r="K93" s="46">
        <f t="shared" si="12"/>
        <v>0</v>
      </c>
      <c r="L93" s="35"/>
      <c r="M93" s="35"/>
      <c r="N93" s="35"/>
      <c r="O93" s="35"/>
    </row>
    <row r="94" spans="1:15" ht="18.75">
      <c r="A94" s="35"/>
      <c r="B94" s="43"/>
      <c r="C94" s="198"/>
      <c r="D94" s="35"/>
      <c r="E94" s="35"/>
      <c r="F94" s="35"/>
      <c r="G94" s="43"/>
      <c r="H94" s="42"/>
      <c r="I94" s="42"/>
      <c r="J94" s="54"/>
      <c r="K94" s="46">
        <f t="shared" si="12"/>
        <v>0</v>
      </c>
      <c r="L94" s="35"/>
      <c r="M94" s="35"/>
      <c r="N94" s="35"/>
      <c r="O94" s="35"/>
    </row>
    <row r="95" spans="1:15" ht="18.75">
      <c r="A95" s="35"/>
      <c r="B95" s="43"/>
      <c r="C95" s="198"/>
      <c r="D95" s="35"/>
      <c r="E95" s="35"/>
      <c r="F95" s="35"/>
      <c r="G95" s="43"/>
      <c r="H95" s="42"/>
      <c r="I95" s="42"/>
      <c r="J95" s="54"/>
      <c r="K95" s="46">
        <f t="shared" si="12"/>
        <v>0</v>
      </c>
      <c r="L95" s="35"/>
      <c r="M95" s="35"/>
      <c r="N95" s="35"/>
      <c r="O95" s="35"/>
    </row>
    <row r="96" spans="1:15" ht="18.75">
      <c r="A96" s="35"/>
      <c r="B96" s="43"/>
      <c r="C96" s="198"/>
      <c r="D96" s="35"/>
      <c r="E96" s="35"/>
      <c r="F96" s="35"/>
      <c r="G96" s="43"/>
      <c r="H96" s="47">
        <f>SUM(H91:H95)</f>
        <v>0</v>
      </c>
      <c r="I96" s="47">
        <f>SUM(I91:I95)</f>
        <v>0</v>
      </c>
      <c r="J96" s="48"/>
      <c r="K96" s="48">
        <f>SUM(K91:K95)</f>
        <v>0</v>
      </c>
      <c r="L96" s="35"/>
      <c r="M96" s="35"/>
      <c r="N96" s="35"/>
      <c r="O96" s="35"/>
    </row>
    <row r="97" spans="1:15" ht="18.75">
      <c r="A97" s="35"/>
      <c r="B97" s="42">
        <v>9</v>
      </c>
      <c r="C97" s="198"/>
      <c r="D97" s="35"/>
      <c r="E97" s="35"/>
      <c r="F97" s="35"/>
      <c r="G97" s="43"/>
      <c r="H97" s="42"/>
      <c r="I97" s="42"/>
      <c r="J97" s="54"/>
      <c r="K97" s="46">
        <f>J97*I97</f>
        <v>0</v>
      </c>
      <c r="L97" s="35"/>
      <c r="M97" s="35"/>
      <c r="N97" s="35"/>
      <c r="O97" s="35"/>
    </row>
    <row r="98" spans="1:15" ht="18.75">
      <c r="A98" s="35"/>
      <c r="B98" s="43"/>
      <c r="C98" s="198"/>
      <c r="D98" s="35"/>
      <c r="E98" s="35"/>
      <c r="F98" s="35"/>
      <c r="G98" s="43"/>
      <c r="H98" s="42"/>
      <c r="I98" s="42"/>
      <c r="J98" s="54"/>
      <c r="K98" s="46">
        <f t="shared" ref="K98:K101" si="13">J98*I98</f>
        <v>0</v>
      </c>
      <c r="L98" s="35"/>
      <c r="M98" s="35"/>
      <c r="N98" s="35"/>
      <c r="O98" s="35"/>
    </row>
    <row r="99" spans="1:15" ht="18.75">
      <c r="A99" s="35"/>
      <c r="B99" s="43"/>
      <c r="C99" s="198"/>
      <c r="D99" s="35"/>
      <c r="E99" s="35"/>
      <c r="F99" s="35"/>
      <c r="G99" s="43"/>
      <c r="H99" s="42"/>
      <c r="I99" s="42"/>
      <c r="J99" s="54"/>
      <c r="K99" s="46">
        <f t="shared" si="13"/>
        <v>0</v>
      </c>
      <c r="L99" s="35"/>
      <c r="M99" s="35"/>
      <c r="N99" s="35"/>
      <c r="O99" s="35"/>
    </row>
    <row r="100" spans="1:15" ht="18.75">
      <c r="A100" s="35"/>
      <c r="B100" s="43"/>
      <c r="C100" s="198"/>
      <c r="D100" s="35"/>
      <c r="E100" s="35"/>
      <c r="F100" s="35"/>
      <c r="G100" s="43"/>
      <c r="H100" s="42"/>
      <c r="I100" s="42"/>
      <c r="J100" s="54"/>
      <c r="K100" s="46">
        <f t="shared" si="13"/>
        <v>0</v>
      </c>
      <c r="L100" s="35"/>
      <c r="M100" s="35"/>
      <c r="N100" s="35"/>
      <c r="O100" s="35"/>
    </row>
    <row r="101" spans="1:15" ht="18.75">
      <c r="A101" s="35"/>
      <c r="B101" s="43"/>
      <c r="C101" s="198"/>
      <c r="D101" s="35"/>
      <c r="E101" s="35"/>
      <c r="F101" s="35"/>
      <c r="G101" s="43"/>
      <c r="H101" s="42"/>
      <c r="I101" s="42"/>
      <c r="J101" s="54"/>
      <c r="K101" s="46">
        <f t="shared" si="13"/>
        <v>0</v>
      </c>
      <c r="L101" s="35"/>
      <c r="M101" s="35"/>
      <c r="N101" s="35"/>
      <c r="O101" s="35"/>
    </row>
    <row r="102" spans="1:15" ht="18.75">
      <c r="A102" s="35"/>
      <c r="B102" s="43"/>
      <c r="C102" s="198"/>
      <c r="D102" s="35"/>
      <c r="E102" s="35"/>
      <c r="F102" s="35"/>
      <c r="G102" s="43"/>
      <c r="H102" s="47">
        <f>SUM(H97:H101)</f>
        <v>0</v>
      </c>
      <c r="I102" s="47">
        <f>SUM(I97:I101)</f>
        <v>0</v>
      </c>
      <c r="J102" s="48"/>
      <c r="K102" s="48">
        <f>SUM(K97:K101)</f>
        <v>0</v>
      </c>
      <c r="L102" s="35"/>
      <c r="M102" s="35"/>
      <c r="N102" s="35"/>
      <c r="O102" s="35"/>
    </row>
    <row r="103" spans="1:15" ht="18.75">
      <c r="A103" s="104" t="s">
        <v>54</v>
      </c>
      <c r="B103" s="262" t="s">
        <v>57</v>
      </c>
      <c r="C103" s="262"/>
      <c r="D103" s="263" t="s">
        <v>56</v>
      </c>
      <c r="E103" s="264"/>
      <c r="F103" s="264"/>
      <c r="G103" s="265"/>
      <c r="H103" s="49">
        <f>H6+H10+H16+H19+H30+H34+H41+H47+H53+H59+H64+H70+H75+H79+H85+H90+H96+H102</f>
        <v>1096</v>
      </c>
      <c r="I103" s="49">
        <f>I6+I10+I16+I19+I30+I34+I41+I47+I53+I59+I64+I70+I75+I79+I85+I90+I96+I102</f>
        <v>959</v>
      </c>
      <c r="J103" s="55"/>
      <c r="K103" s="50">
        <f>K6+K10+K16+K19+K30+K34+K41+K47+K53+K59+K64+K70+K75+K79+K85+K90+K96+K102</f>
        <v>413223.38999999996</v>
      </c>
      <c r="L103" s="35"/>
      <c r="M103" s="39">
        <f>SUM(M2:M102)</f>
        <v>0</v>
      </c>
      <c r="N103" s="39">
        <f>SUM(N2:N102)</f>
        <v>0</v>
      </c>
      <c r="O103" s="35"/>
    </row>
  </sheetData>
  <autoFilter ref="A1:O123">
    <filterColumn colId="10"/>
    <filterColumn colId="12" showButton="0"/>
  </autoFilter>
  <mergeCells count="3">
    <mergeCell ref="M1:N1"/>
    <mergeCell ref="B103:C103"/>
    <mergeCell ref="D103:G103"/>
  </mergeCells>
  <pageMargins left="0.7" right="0.7" top="0.75" bottom="0.75" header="0.3" footer="0.3"/>
  <ignoredErrors>
    <ignoredError sqref="J79 J75 K64 K78 K73:K77 K79:K96 K47 K39:K45 K34 K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1класс</vt:lpstr>
      <vt:lpstr>2класс</vt:lpstr>
      <vt:lpstr>3класс</vt:lpstr>
      <vt:lpstr>4класс</vt:lpstr>
      <vt:lpstr>5класс</vt:lpstr>
      <vt:lpstr>6класс</vt:lpstr>
      <vt:lpstr>7класс</vt:lpstr>
      <vt:lpstr>8класс</vt:lpstr>
      <vt:lpstr>9класс</vt:lpstr>
      <vt:lpstr>10класс</vt:lpstr>
      <vt:lpstr>11класс</vt:lpstr>
      <vt:lpstr>Итоговый лист</vt:lpstr>
      <vt:lpstr>Лист13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2023-01-20T11:05:39Z</dcterms:modified>
</cp:coreProperties>
</file>